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Users/hapil/Documents/1. OFERTAS 2022/EDUBAR/CONSORCIO MAGDALENA 1122/1. SUBSANACIÓN EDUBAR/"/>
    </mc:Choice>
  </mc:AlternateContent>
  <xr:revisionPtr revIDLastSave="0" documentId="13_ncr:1_{83C3FF1C-7E98-074F-9302-94DE24703DE4}" xr6:coauthVersionLast="36" xr6:coauthVersionMax="36" xr10:uidLastSave="{00000000-0000-0000-0000-000000000000}"/>
  <bookViews>
    <workbookView xWindow="0" yWindow="3180" windowWidth="23260" windowHeight="10960" tabRatio="876" xr2:uid="{00000000-000D-0000-FFFF-FFFF00000000}"/>
  </bookViews>
  <sheets>
    <sheet name="FINAL" sheetId="41" r:id="rId1"/>
    <sheet name="5.CONTR. VIG. OBRA HAPIL (2)" sheetId="38" state="hidden" r:id="rId2"/>
  </sheets>
  <definedNames>
    <definedName name="_Fill" localSheetId="1" hidden="1">#REF!</definedName>
    <definedName name="_Fill" hidden="1">#REF!</definedName>
    <definedName name="_xlnm.Print_Area" localSheetId="1">'5.CONTR. VIG. OBRA HAPIL (2)'!$A$1:$AF$37</definedName>
    <definedName name="_xlnm.Print_Area" localSheetId="0">FINAL!$A$1:$AF$24</definedName>
    <definedName name="gaedtfgbd" localSheetId="1">'5.CONTR. VIG. OBRA HAPIL (2)'!$A$1:$AF$32</definedName>
    <definedName name="Prin2" localSheetId="1">'5.CONTR. VIG. OBRA HAPIL (2)'!$A$1:$AF$32</definedName>
    <definedName name="Prin22" localSheetId="1">'5.CONTR. VIG. OBRA HAPIL (2)'!$A$1:$AF$32</definedName>
    <definedName name="Print_Area" localSheetId="1">'5.CONTR. VIG. OBRA HAPIL (2)'!$A$1:$AF$32</definedName>
    <definedName name="PRINT_AREA">#N/A</definedName>
    <definedName name="PRINT_AREA_MI">#N/A</definedName>
    <definedName name="PRINT_TITLES">#N/A</definedName>
    <definedName name="PRINT_TITLES_MI">#N/A</definedName>
    <definedName name="Printer2" localSheetId="1">'5.CONTR. VIG. OBRA HAPIL (2)'!$A$1:$AF$32</definedName>
    <definedName name="_xlnm.Print_Titles" localSheetId="1">'5.CONTR. VIG. OBRA HAPIL (2)'!$1:$11</definedName>
    <definedName name="_xlnm.Print_Titles" localSheetId="0">FINAL!$1:$10</definedName>
  </definedNames>
  <calcPr calcId="181029"/>
</workbook>
</file>

<file path=xl/calcChain.xml><?xml version="1.0" encoding="utf-8"?>
<calcChain xmlns="http://schemas.openxmlformats.org/spreadsheetml/2006/main">
  <c r="E15" i="41" l="1"/>
  <c r="D15" i="41"/>
  <c r="G15" i="41" s="1"/>
  <c r="E14" i="41"/>
  <c r="D14" i="41"/>
  <c r="G14" i="41" s="1"/>
  <c r="E13" i="41"/>
  <c r="D13" i="41"/>
  <c r="G13" i="41" s="1"/>
  <c r="E12" i="41"/>
  <c r="D12" i="41"/>
  <c r="G12" i="41" s="1"/>
  <c r="E11" i="41"/>
  <c r="D11" i="41"/>
  <c r="G11" i="41" s="1"/>
  <c r="F14" i="41" l="1"/>
  <c r="H14" i="41" s="1"/>
  <c r="F11" i="41"/>
  <c r="H11" i="41" s="1"/>
  <c r="F12" i="41"/>
  <c r="H12" i="41" s="1"/>
  <c r="F15" i="41"/>
  <c r="H15" i="41" s="1"/>
  <c r="F13" i="41"/>
  <c r="H13" i="41" s="1"/>
  <c r="H16" i="41" l="1"/>
  <c r="E19" i="38" l="1"/>
  <c r="E18" i="38"/>
  <c r="H36" i="38"/>
  <c r="H35" i="38"/>
  <c r="B35" i="38"/>
  <c r="H34" i="38"/>
  <c r="B34" i="38"/>
  <c r="A22" i="38"/>
  <c r="G19" i="38"/>
  <c r="D19" i="38"/>
  <c r="G18" i="38"/>
  <c r="D18" i="38"/>
  <c r="I17" i="38"/>
  <c r="G17" i="38"/>
  <c r="E17" i="38"/>
  <c r="D17" i="38"/>
  <c r="F17" i="38" s="1"/>
  <c r="G16" i="38"/>
  <c r="E16" i="38"/>
  <c r="D16" i="38"/>
  <c r="F16" i="38" s="1"/>
  <c r="H16" i="38" s="1"/>
  <c r="G15" i="38"/>
  <c r="E15" i="38"/>
  <c r="D15" i="38"/>
  <c r="F15" i="38" s="1"/>
  <c r="B10" i="38"/>
  <c r="B9" i="38"/>
  <c r="A6" i="38"/>
  <c r="A4" i="38"/>
  <c r="A2" i="38"/>
  <c r="F19" i="38" l="1"/>
  <c r="H19" i="38" s="1"/>
  <c r="F18" i="38"/>
  <c r="H17" i="38"/>
  <c r="H15" i="38"/>
  <c r="H18" i="38"/>
  <c r="H20" i="38" l="1"/>
</calcChain>
</file>

<file path=xl/sharedStrings.xml><?xml version="1.0" encoding="utf-8"?>
<sst xmlns="http://schemas.openxmlformats.org/spreadsheetml/2006/main" count="163" uniqueCount="66">
  <si>
    <t>PROPONENTE</t>
  </si>
  <si>
    <t>CONTRATO</t>
  </si>
  <si>
    <t>OBJETO</t>
  </si>
  <si>
    <t>MES</t>
  </si>
  <si>
    <t>AÑO</t>
  </si>
  <si>
    <t>ENTIDAD CONTRATANTE (RAZÓN SOCIAL)</t>
  </si>
  <si>
    <t>NÚMERO</t>
  </si>
  <si>
    <t>FECHA INICIACIÓN DEL CONTRATO</t>
  </si>
  <si>
    <t>PLAZO TOTAL DEL CONTRATO (en meses)</t>
  </si>
  <si>
    <t>TOTAL</t>
  </si>
  <si>
    <t>NOMBRE DEL INTEGRANTE DEL PROPONENTE PLURAL</t>
  </si>
  <si>
    <t>PORCENTAJE DE PARTICIPACION EN CONSORCIO O UNION TEMPORAL</t>
  </si>
  <si>
    <t>FORMA DE EJECUCIÓN 
(I) / (C) / (UT)</t>
  </si>
  <si>
    <t>DIA</t>
  </si>
  <si>
    <r>
      <t>NOTA 1  =</t>
    </r>
    <r>
      <rPr>
        <sz val="11"/>
        <rFont val="Arial"/>
        <family val="2"/>
      </rPr>
      <t xml:space="preserve">   LA INFORMACIÓN AQUÍ PRESENTADA, ES VERAZ Y SE PRESENTA BAJO LA GRAVEDAD DE JURAMENTO, QUE SE ENTIENDE PRESTADA CON LA SUSCRIPCIÓN DEL MISMO.</t>
    </r>
  </si>
  <si>
    <r>
      <t>NOTA 2  =</t>
    </r>
    <r>
      <rPr>
        <sz val="11"/>
        <rFont val="Arial"/>
        <family val="2"/>
      </rPr>
      <t xml:space="preserve">   PARA CADA CONTRATO SE DEBE INDICAR  SI SE HA EJECUTADO EN FORMA INDIVIDUAL (I) O EN CONSORCIO (C) Y/O UNIONES TEMPORALES (UT). </t>
    </r>
  </si>
  <si>
    <r>
      <t xml:space="preserve">NOTA 3= </t>
    </r>
    <r>
      <rPr>
        <sz val="11"/>
        <rFont val="Arial"/>
        <family val="2"/>
      </rPr>
      <t xml:space="preserve">PARA EL PLAZO TOTAL Y PLAZO FALTANTE SE DEBEN TENER EN CUENTA SUSPENSIONES Y PRORROGAS. </t>
    </r>
  </si>
  <si>
    <r>
      <t xml:space="preserve">NOTA 4=  </t>
    </r>
    <r>
      <rPr>
        <sz val="11"/>
        <rFont val="Arial"/>
        <family val="2"/>
      </rPr>
      <t>SI EL PROPONENTE NO TIENE CONTRATOS EN EJECUCIÓN, ESTE CERTIFICADO DEBE HACER CONSTAR EXPRESAMENTE ESTA CIRCUNSTANCIA.</t>
    </r>
  </si>
  <si>
    <r>
      <t xml:space="preserve">NOTA 5= </t>
    </r>
    <r>
      <rPr>
        <sz val="11"/>
        <rFont val="Arial"/>
        <family val="2"/>
      </rPr>
      <t>EN CASO DE QUE ESTE CUADRO NO SEA SUFICIENTE PARA LA CONSIGNACIÓN DE LA INFORMACIÓN SUMINISTRADA PODRÁ REPRODUCIRSE.</t>
    </r>
  </si>
  <si>
    <r>
      <t>NOTA 6  =</t>
    </r>
    <r>
      <rPr>
        <sz val="11"/>
        <rFont val="Arial"/>
        <family val="2"/>
      </rPr>
      <t xml:space="preserve"> ESTE FORMULARIO DEBERÁ DILIGENCIARSE EN TODAS SUS COLUMNAS. LA INFORMACIÓN INCLUIDA EN ÉL, SERÁ RESPONSABILIDAD DEL PROPONENTE</t>
    </r>
  </si>
  <si>
    <r>
      <t>NOTA 7  =</t>
    </r>
    <r>
      <rPr>
        <sz val="11"/>
        <rFont val="Arial"/>
        <family val="2"/>
      </rPr>
      <t xml:space="preserve"> TENGA EN CUENTA QUE DEBE INCLUIR AQUELLOS CONTRATOS SUSPENDIDOS Y AQUELLOS QUE NO TENGAN ACTA DE INICIO</t>
    </r>
  </si>
  <si>
    <t>VALOR TOTAL DEL CONTRATO</t>
  </si>
  <si>
    <t>SCE</t>
  </si>
  <si>
    <t>C</t>
  </si>
  <si>
    <t xml:space="preserve">OBRAS DE OPTIMIZACION DE REDES DE ALCANTARILLADO PLUVIAL Y SANITARIO EN LA ZONA URBANA DEL MUNICIPIO DE RICAURTE                      </t>
  </si>
  <si>
    <t>CHEQUEO, VALIDACIÓN DE PROTOTIPOS, DIAGNÓSTICO, CONCERTACIÓN, INTERVENCIÓN Y GESTIÓN SOCIAL PARA LA EJECUCIÓN DEL PROGRAMA DE CONEXIONES INTRADOMICI-LIARIAS DE ACUEDUCTO Y ALCANTARILLADO, EN LOS MUNICIPIOS DE: CAMPO DE LA CRUZ Y MANATÍ, EN EL DEPARTAMENTO DE ATLÁNTICO.</t>
  </si>
  <si>
    <t>RENOVACION DEL INTERCEPTOR CAN, MEDIANTE LA CONSTRUCCION DE UN INTERCEPTOR DE REFUERZO, AMPLIANDO LA CAPACIDAD HIDRAULICA DE LA SUBCUENCA CAN – LOCALIDADES DE TEUSAQUILLO Y ENGATIVA</t>
  </si>
  <si>
    <t>REVISIÓN, AJUSTES Y COMPLEMENTACIÓN A LOS ESTUDIOS Y DISEÑOS, CONSTRUCCIÓN Y PUESTA EN FUNCIONAMIENTO DE LA PRIMERA FASE DEL COMPLEJO DEPORTIVO Y RECREATIVO DEL SURORIENTE, UBICADO EN EL BARRIO SAN ANTONIO, EN EL MUNICIPIO DE TUNJA, DEPARTAMENTO DE BOYACÁ</t>
  </si>
  <si>
    <t>I</t>
  </si>
  <si>
    <t>1-01-25500-0715-2018</t>
  </si>
  <si>
    <t>PAF-ATF-059-2019</t>
  </si>
  <si>
    <t>EMPRESAS PÚBLICAS DE CUNDINAMARCA</t>
  </si>
  <si>
    <t>ENTERRITORIO</t>
  </si>
  <si>
    <t>FINDETER</t>
  </si>
  <si>
    <t>EMPRESA DE ACUEDUCTO Y ALCANTARILLADO DE BOGOTÁ - ESP</t>
  </si>
  <si>
    <t>SI EL CONTRATO ESTA O ESTUVO SUSPENDIDO REGISTRAR EL SALDO PENDIENTE POR EJECUTAR</t>
  </si>
  <si>
    <t>Plazo (DIAS)</t>
  </si>
  <si>
    <t>Días ejecutados</t>
  </si>
  <si>
    <t>Días por ejecutar</t>
  </si>
  <si>
    <t>Saldo diario del contrato en ejecución</t>
  </si>
  <si>
    <t>¿EL CONTRATO ESTA O ESTUVO SUSPENDIDO?</t>
  </si>
  <si>
    <t>SI</t>
  </si>
  <si>
    <t>NO</t>
  </si>
  <si>
    <t>NOMBRE:</t>
  </si>
  <si>
    <t>DOCUMENTO DE IDENTIDAD:</t>
  </si>
  <si>
    <t>Tarjeta Profesional:</t>
  </si>
  <si>
    <t>LUIS CARLOS HANI PIRA</t>
  </si>
  <si>
    <t>CLAUDIA YANET CUERVO ARIAS</t>
  </si>
  <si>
    <t>85633-T</t>
  </si>
  <si>
    <t>FIRMA DEL REPRESENTANTE LEGAL DEL PROPONENTE INDIVIDUAL O INTEGRANTE DE ESTRUCTURA PLURAL</t>
  </si>
  <si>
    <t>FIRMA DEL REVISOR FISCAL O CONTADOR PÚBLICO O AUDITOR INDEPENDIENTE</t>
  </si>
  <si>
    <t>FECHA DE SUSPENSIÓN 1</t>
  </si>
  <si>
    <t>FECHA DE SUSPENSIÓN 2</t>
  </si>
  <si>
    <t>FECHA DE SUSPENSIÓN 3</t>
  </si>
  <si>
    <t>1-01-32100-1529-2021</t>
  </si>
  <si>
    <t>PLAN DE IDENTIFICACIÓN Y CORRECCIÓN DE CONEXIONES ERRADAS (PICCE), PARA LAS UNIDADES DE GESTIÓN DE ALCANTARILLADO (UGA) ESTABLECIDAS EN EL PLAN DE SANEAMIENTO Y MANEJO DE VERTIMIENTOS (PSMV) DE LA ZONA 2</t>
  </si>
  <si>
    <t>EPC-PDA-0-406-2021</t>
  </si>
  <si>
    <t>REINICIO 1</t>
  </si>
  <si>
    <t>REINICIO 2</t>
  </si>
  <si>
    <t>79.518.636</t>
  </si>
  <si>
    <t>35.419.389</t>
  </si>
  <si>
    <t>SALDO DE CONTRATOS EN EJECUCIÓN</t>
  </si>
  <si>
    <t xml:space="preserve">CONSTRUCCIÓN DEL PLAN MAESTRO (FASE II) DE ALCANTARILLADO DEL      MUNICIPIO DE ARIGUANI – DEPARTAMENTO DEL MAGDALENA
</t>
  </si>
  <si>
    <t>CONSORCIO MAGDALENA 1122</t>
  </si>
  <si>
    <t>HAPIL INGENIERÍA SAS</t>
  </si>
  <si>
    <t>[SELECCIÓN ABIERTA SA – 11 DE 2022]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</si>
</sst>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\ &quot;Pts&quot;_-;\-* #,##0\ &quot;Pts&quot;_-;_-* &quot;-&quot;\ &quot;Pts&quot;_-;_-@_-"/>
    <numFmt numFmtId="165" formatCode="0.00_)"/>
    <numFmt numFmtId="166" formatCode="&quot;$&quot;\ #,##0.00"/>
    <numFmt numFmtId="167" formatCode="_-* #,##0\ _P_t_s_-;\-* #,##0\ _P_t_s_-;_-* &quot;-&quot;\ _P_t_s_-;_-@_-"/>
  </numFmts>
  <fonts count="12" x14ac:knownFonts="1">
    <font>
      <sz val="20"/>
      <name val="Courier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20"/>
      <name val="Courier"/>
      <family val="3"/>
    </font>
    <font>
      <sz val="11"/>
      <color theme="0" tint="-0.499984740745262"/>
      <name val="Arial"/>
      <family val="2"/>
    </font>
    <font>
      <sz val="11"/>
      <color rgb="FF000000"/>
      <name val="Times New Roman"/>
      <family val="1"/>
    </font>
    <font>
      <b/>
      <i/>
      <sz val="10"/>
      <name val="Arial Narrow"/>
      <family val="2"/>
    </font>
    <font>
      <b/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165" fontId="0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7" fillId="0" borderId="0"/>
    <xf numFmtId="167" fontId="1" fillId="0" borderId="0" applyFont="0" applyFill="0" applyBorder="0" applyAlignment="0" applyProtection="0"/>
  </cellStyleXfs>
  <cellXfs count="155">
    <xf numFmtId="165" fontId="0" fillId="0" borderId="0" xfId="0"/>
    <xf numFmtId="0" fontId="5" fillId="3" borderId="1" xfId="3" applyFont="1" applyFill="1" applyBorder="1" applyAlignment="1">
      <alignment horizontal="center" vertical="center"/>
    </xf>
    <xf numFmtId="0" fontId="2" fillId="0" borderId="0" xfId="3" applyFont="1" applyAlignment="1">
      <alignment horizontal="center" vertical="center"/>
    </xf>
    <xf numFmtId="0" fontId="2" fillId="2" borderId="0" xfId="3" applyFont="1" applyFill="1" applyAlignment="1">
      <alignment horizontal="center" vertical="center"/>
    </xf>
    <xf numFmtId="0" fontId="6" fillId="0" borderId="0" xfId="3" applyFont="1" applyAlignment="1">
      <alignment horizontal="center" vertical="center"/>
    </xf>
    <xf numFmtId="0" fontId="6" fillId="0" borderId="5" xfId="3" applyFont="1" applyBorder="1" applyAlignment="1">
      <alignment horizontal="center" vertical="center"/>
    </xf>
    <xf numFmtId="0" fontId="6" fillId="0" borderId="4" xfId="3" applyFont="1" applyBorder="1" applyAlignment="1">
      <alignment horizontal="center" vertical="center"/>
    </xf>
    <xf numFmtId="0" fontId="6" fillId="0" borderId="6" xfId="3" applyFont="1" applyBorder="1" applyAlignment="1">
      <alignment horizontal="center" vertical="center"/>
    </xf>
    <xf numFmtId="0" fontId="3" fillId="0" borderId="7" xfId="2" applyFont="1" applyBorder="1" applyAlignment="1">
      <alignment horizontal="center" vertical="center"/>
    </xf>
    <xf numFmtId="0" fontId="3" fillId="0" borderId="7" xfId="3" applyFont="1" applyBorder="1" applyAlignment="1">
      <alignment horizontal="center" vertical="center" wrapText="1"/>
    </xf>
    <xf numFmtId="0" fontId="6" fillId="0" borderId="7" xfId="3" applyFont="1" applyBorder="1" applyAlignment="1">
      <alignment horizontal="center" vertical="center"/>
    </xf>
    <xf numFmtId="0" fontId="6" fillId="0" borderId="8" xfId="3" applyFont="1" applyBorder="1" applyAlignment="1">
      <alignment horizontal="center" vertical="center"/>
    </xf>
    <xf numFmtId="0" fontId="6" fillId="0" borderId="10" xfId="3" applyFont="1" applyBorder="1" applyAlignment="1">
      <alignment horizontal="center" vertical="center"/>
    </xf>
    <xf numFmtId="166" fontId="6" fillId="0" borderId="0" xfId="1" applyNumberFormat="1" applyFont="1" applyBorder="1" applyAlignment="1">
      <alignment horizontal="center" vertical="center" wrapText="1"/>
    </xf>
    <xf numFmtId="10" fontId="6" fillId="0" borderId="8" xfId="4" applyNumberFormat="1" applyFont="1" applyBorder="1" applyAlignment="1">
      <alignment horizontal="center" vertical="center" wrapText="1"/>
    </xf>
    <xf numFmtId="166" fontId="5" fillId="0" borderId="1" xfId="3" applyNumberFormat="1" applyFont="1" applyBorder="1" applyAlignment="1">
      <alignment horizontal="center" vertical="center" wrapText="1"/>
    </xf>
    <xf numFmtId="0" fontId="6" fillId="0" borderId="9" xfId="3" applyFont="1" applyBorder="1" applyAlignment="1">
      <alignment horizontal="center" vertical="center"/>
    </xf>
    <xf numFmtId="0" fontId="6" fillId="0" borderId="2" xfId="3" applyFont="1" applyBorder="1" applyAlignment="1">
      <alignment horizontal="center" vertical="center"/>
    </xf>
    <xf numFmtId="0" fontId="6" fillId="0" borderId="1" xfId="3" applyFont="1" applyBorder="1" applyAlignment="1">
      <alignment horizontal="center" vertical="center" wrapText="1"/>
    </xf>
    <xf numFmtId="166" fontId="6" fillId="0" borderId="1" xfId="1" applyNumberFormat="1" applyFont="1" applyBorder="1" applyAlignment="1">
      <alignment horizontal="center" vertical="center" wrapText="1"/>
    </xf>
    <xf numFmtId="2" fontId="6" fillId="0" borderId="1" xfId="3" applyNumberFormat="1" applyFont="1" applyBorder="1" applyAlignment="1">
      <alignment horizontal="center" vertical="center" wrapText="1"/>
    </xf>
    <xf numFmtId="10" fontId="6" fillId="0" borderId="1" xfId="4" applyNumberFormat="1" applyFont="1" applyBorder="1" applyAlignment="1">
      <alignment horizontal="center" vertical="center" wrapText="1"/>
    </xf>
    <xf numFmtId="14" fontId="6" fillId="0" borderId="0" xfId="3" applyNumberFormat="1" applyFont="1" applyAlignment="1">
      <alignment horizontal="center" vertical="center"/>
    </xf>
    <xf numFmtId="0" fontId="5" fillId="4" borderId="1" xfId="3" applyFont="1" applyFill="1" applyBorder="1" applyAlignment="1">
      <alignment horizontal="center" vertical="center" wrapText="1"/>
    </xf>
    <xf numFmtId="166" fontId="5" fillId="4" borderId="1" xfId="3" applyNumberFormat="1" applyFont="1" applyFill="1" applyBorder="1" applyAlignment="1">
      <alignment horizontal="center" vertical="center" wrapText="1"/>
    </xf>
    <xf numFmtId="165" fontId="6" fillId="0" borderId="7" xfId="5" applyFont="1" applyBorder="1" applyAlignment="1">
      <alignment horizontal="center" vertical="center"/>
    </xf>
    <xf numFmtId="165" fontId="6" fillId="0" borderId="0" xfId="5" applyFont="1" applyAlignment="1">
      <alignment horizontal="center" vertical="center"/>
    </xf>
    <xf numFmtId="165" fontId="6" fillId="0" borderId="8" xfId="5" applyFont="1" applyBorder="1" applyAlignment="1">
      <alignment horizontal="center" vertical="center"/>
    </xf>
    <xf numFmtId="165" fontId="6" fillId="0" borderId="7" xfId="0" applyFont="1" applyBorder="1" applyAlignment="1">
      <alignment horizontal="left" vertical="center"/>
    </xf>
    <xf numFmtId="0" fontId="5" fillId="0" borderId="0" xfId="3" applyFont="1" applyBorder="1" applyAlignment="1">
      <alignment horizontal="left" vertical="center" wrapText="1"/>
    </xf>
    <xf numFmtId="14" fontId="2" fillId="0" borderId="0" xfId="3" applyNumberFormat="1" applyFont="1" applyAlignment="1">
      <alignment horizontal="center" vertical="center"/>
    </xf>
    <xf numFmtId="14" fontId="2" fillId="2" borderId="0" xfId="3" applyNumberFormat="1" applyFont="1" applyFill="1" applyAlignment="1">
      <alignment horizontal="center" vertical="center"/>
    </xf>
    <xf numFmtId="14" fontId="6" fillId="0" borderId="0" xfId="5" applyNumberFormat="1" applyFont="1" applyAlignment="1">
      <alignment horizontal="center" vertical="center"/>
    </xf>
    <xf numFmtId="0" fontId="5" fillId="0" borderId="0" xfId="3" applyFont="1" applyBorder="1" applyAlignment="1">
      <alignment horizontal="left" vertical="center"/>
    </xf>
    <xf numFmtId="0" fontId="6" fillId="0" borderId="0" xfId="3" applyFont="1" applyBorder="1" applyAlignment="1">
      <alignment horizontal="center" vertical="center" wrapText="1"/>
    </xf>
    <xf numFmtId="2" fontId="6" fillId="0" borderId="0" xfId="3" applyNumberFormat="1" applyFont="1" applyBorder="1" applyAlignment="1">
      <alignment horizontal="center" vertical="center" wrapText="1"/>
    </xf>
    <xf numFmtId="165" fontId="5" fillId="0" borderId="0" xfId="5" applyFont="1" applyBorder="1" applyAlignment="1">
      <alignment horizontal="center" vertical="center" wrapText="1"/>
    </xf>
    <xf numFmtId="165" fontId="6" fillId="0" borderId="0" xfId="5" applyFont="1" applyBorder="1" applyAlignment="1">
      <alignment horizontal="center" vertical="center"/>
    </xf>
    <xf numFmtId="0" fontId="6" fillId="0" borderId="0" xfId="3" applyFont="1" applyBorder="1" applyAlignment="1">
      <alignment horizontal="center" vertical="center"/>
    </xf>
    <xf numFmtId="0" fontId="8" fillId="0" borderId="0" xfId="3" applyFont="1" applyBorder="1" applyAlignment="1">
      <alignment horizontal="left" vertical="center"/>
    </xf>
    <xf numFmtId="165" fontId="6" fillId="0" borderId="0" xfId="0" applyFont="1" applyBorder="1" applyAlignment="1">
      <alignment horizontal="left" vertical="center"/>
    </xf>
    <xf numFmtId="165" fontId="5" fillId="0" borderId="0" xfId="0" applyFont="1" applyBorder="1" applyAlignment="1">
      <alignment horizontal="left" vertical="center"/>
    </xf>
    <xf numFmtId="0" fontId="6" fillId="0" borderId="7" xfId="3" applyFont="1" applyBorder="1" applyAlignment="1">
      <alignment horizontal="left" vertical="center"/>
    </xf>
    <xf numFmtId="0" fontId="5" fillId="0" borderId="0" xfId="3" applyFont="1" applyBorder="1" applyAlignment="1">
      <alignment vertical="center"/>
    </xf>
    <xf numFmtId="0" fontId="3" fillId="0" borderId="7" xfId="3" applyFont="1" applyBorder="1" applyAlignment="1">
      <alignment horizontal="center" vertical="center"/>
    </xf>
    <xf numFmtId="0" fontId="3" fillId="0" borderId="0" xfId="3" applyFont="1" applyBorder="1" applyAlignment="1">
      <alignment horizontal="center" vertical="center"/>
    </xf>
    <xf numFmtId="0" fontId="3" fillId="0" borderId="8" xfId="3" applyFont="1" applyBorder="1" applyAlignment="1">
      <alignment horizontal="center" vertical="center"/>
    </xf>
    <xf numFmtId="0" fontId="6" fillId="0" borderId="0" xfId="3" applyFont="1" applyBorder="1" applyAlignment="1">
      <alignment horizontal="left" vertical="center"/>
    </xf>
    <xf numFmtId="0" fontId="5" fillId="3" borderId="1" xfId="3" applyFont="1" applyFill="1" applyBorder="1" applyAlignment="1">
      <alignment horizontal="center" vertical="center" wrapText="1"/>
    </xf>
    <xf numFmtId="0" fontId="5" fillId="0" borderId="7" xfId="3" applyFont="1" applyBorder="1" applyAlignment="1">
      <alignment horizontal="center" vertical="center"/>
    </xf>
    <xf numFmtId="0" fontId="5" fillId="0" borderId="0" xfId="3" applyFont="1" applyBorder="1" applyAlignment="1">
      <alignment horizontal="center" vertical="center"/>
    </xf>
    <xf numFmtId="0" fontId="5" fillId="0" borderId="8" xfId="3" applyFont="1" applyBorder="1" applyAlignment="1">
      <alignment horizontal="center" vertical="center"/>
    </xf>
    <xf numFmtId="0" fontId="3" fillId="0" borderId="0" xfId="3" applyFont="1" applyBorder="1" applyAlignment="1">
      <alignment horizontal="center" vertical="center"/>
    </xf>
    <xf numFmtId="0" fontId="3" fillId="0" borderId="8" xfId="3" applyFont="1" applyBorder="1" applyAlignment="1">
      <alignment horizontal="center" vertical="center"/>
    </xf>
    <xf numFmtId="0" fontId="6" fillId="0" borderId="0" xfId="3" applyFont="1" applyBorder="1" applyAlignment="1">
      <alignment horizontal="left" vertical="center"/>
    </xf>
    <xf numFmtId="0" fontId="5" fillId="3" borderId="1" xfId="3" applyFont="1" applyFill="1" applyBorder="1" applyAlignment="1">
      <alignment horizontal="center" vertical="center" wrapText="1"/>
    </xf>
    <xf numFmtId="0" fontId="5" fillId="0" borderId="0" xfId="3" applyFont="1" applyBorder="1" applyAlignment="1">
      <alignment horizontal="center" vertical="center"/>
    </xf>
    <xf numFmtId="0" fontId="5" fillId="0" borderId="8" xfId="3" applyFont="1" applyBorder="1" applyAlignment="1">
      <alignment horizontal="center" vertical="center"/>
    </xf>
    <xf numFmtId="0" fontId="6" fillId="5" borderId="1" xfId="3" applyFont="1" applyFill="1" applyBorder="1" applyAlignment="1">
      <alignment horizontal="center" vertical="center" wrapText="1"/>
    </xf>
    <xf numFmtId="0" fontId="6" fillId="6" borderId="1" xfId="3" applyFont="1" applyFill="1" applyBorder="1" applyAlignment="1">
      <alignment horizontal="center" vertical="center" wrapText="1"/>
    </xf>
    <xf numFmtId="0" fontId="6" fillId="7" borderId="1" xfId="3" applyFont="1" applyFill="1" applyBorder="1" applyAlignment="1">
      <alignment horizontal="center" vertical="center" wrapText="1"/>
    </xf>
    <xf numFmtId="0" fontId="6" fillId="8" borderId="1" xfId="3" applyFont="1" applyFill="1" applyBorder="1" applyAlignment="1">
      <alignment horizontal="center" vertical="center" wrapText="1"/>
    </xf>
    <xf numFmtId="0" fontId="6" fillId="9" borderId="1" xfId="3" applyFont="1" applyFill="1" applyBorder="1" applyAlignment="1">
      <alignment horizontal="center" vertical="center" wrapText="1"/>
    </xf>
    <xf numFmtId="166" fontId="5" fillId="9" borderId="1" xfId="3" applyNumberFormat="1" applyFont="1" applyFill="1" applyBorder="1" applyAlignment="1">
      <alignment horizontal="center" vertical="center" wrapText="1"/>
    </xf>
    <xf numFmtId="165" fontId="9" fillId="0" borderId="0" xfId="0" applyFont="1" applyFill="1" applyBorder="1" applyAlignment="1">
      <alignment horizontal="left" vertical="top"/>
    </xf>
    <xf numFmtId="165" fontId="7" fillId="0" borderId="0" xfId="5" applyFill="1" applyBorder="1" applyAlignment="1">
      <alignment vertical="center"/>
    </xf>
    <xf numFmtId="165" fontId="9" fillId="0" borderId="0" xfId="0" applyFont="1" applyAlignment="1"/>
    <xf numFmtId="165" fontId="10" fillId="0" borderId="0" xfId="5" applyFont="1" applyFill="1" applyBorder="1" applyAlignment="1">
      <alignment vertical="center" wrapText="1"/>
    </xf>
    <xf numFmtId="166" fontId="6" fillId="0" borderId="12" xfId="1" applyNumberFormat="1" applyFont="1" applyBorder="1" applyAlignment="1">
      <alignment horizontal="center" vertical="center" wrapText="1"/>
    </xf>
    <xf numFmtId="0" fontId="5" fillId="3" borderId="20" xfId="3" applyFont="1" applyFill="1" applyBorder="1" applyAlignment="1">
      <alignment horizontal="center" vertical="center" wrapText="1"/>
    </xf>
    <xf numFmtId="0" fontId="5" fillId="3" borderId="21" xfId="3" applyFont="1" applyFill="1" applyBorder="1" applyAlignment="1">
      <alignment horizontal="center" vertical="center" wrapText="1"/>
    </xf>
    <xf numFmtId="0" fontId="6" fillId="0" borderId="20" xfId="3" applyFont="1" applyBorder="1" applyAlignment="1">
      <alignment horizontal="center" vertical="center" wrapText="1"/>
    </xf>
    <xf numFmtId="0" fontId="6" fillId="0" borderId="21" xfId="3" applyFont="1" applyBorder="1" applyAlignment="1">
      <alignment horizontal="center" vertical="center" wrapText="1"/>
    </xf>
    <xf numFmtId="0" fontId="6" fillId="5" borderId="20" xfId="3" applyFont="1" applyFill="1" applyBorder="1" applyAlignment="1">
      <alignment horizontal="center" vertical="center" wrapText="1"/>
    </xf>
    <xf numFmtId="0" fontId="6" fillId="5" borderId="21" xfId="3" applyFont="1" applyFill="1" applyBorder="1" applyAlignment="1">
      <alignment horizontal="center" vertical="center" wrapText="1"/>
    </xf>
    <xf numFmtId="0" fontId="6" fillId="0" borderId="22" xfId="3" applyFont="1" applyBorder="1" applyAlignment="1">
      <alignment horizontal="center" vertical="center" wrapText="1"/>
    </xf>
    <xf numFmtId="0" fontId="6" fillId="0" borderId="23" xfId="3" applyFont="1" applyBorder="1" applyAlignment="1">
      <alignment horizontal="center" vertical="center" wrapText="1"/>
    </xf>
    <xf numFmtId="0" fontId="6" fillId="0" borderId="24" xfId="3" applyFont="1" applyBorder="1" applyAlignment="1">
      <alignment horizontal="center" vertical="center" wrapText="1"/>
    </xf>
    <xf numFmtId="0" fontId="6" fillId="6" borderId="20" xfId="3" applyFont="1" applyFill="1" applyBorder="1" applyAlignment="1">
      <alignment horizontal="center" vertical="center" wrapText="1"/>
    </xf>
    <xf numFmtId="0" fontId="6" fillId="6" borderId="21" xfId="3" applyFont="1" applyFill="1" applyBorder="1" applyAlignment="1">
      <alignment horizontal="center" vertical="center" wrapText="1"/>
    </xf>
    <xf numFmtId="0" fontId="6" fillId="7" borderId="20" xfId="3" applyFont="1" applyFill="1" applyBorder="1" applyAlignment="1">
      <alignment horizontal="center" vertical="center" wrapText="1"/>
    </xf>
    <xf numFmtId="0" fontId="6" fillId="7" borderId="21" xfId="3" applyFont="1" applyFill="1" applyBorder="1" applyAlignment="1">
      <alignment horizontal="center" vertical="center" wrapText="1"/>
    </xf>
    <xf numFmtId="0" fontId="6" fillId="8" borderId="20" xfId="3" applyFont="1" applyFill="1" applyBorder="1" applyAlignment="1">
      <alignment horizontal="center" vertical="center" wrapText="1"/>
    </xf>
    <xf numFmtId="0" fontId="6" fillId="8" borderId="21" xfId="3" applyFont="1" applyFill="1" applyBorder="1" applyAlignment="1">
      <alignment horizontal="center" vertical="center" wrapText="1"/>
    </xf>
    <xf numFmtId="166" fontId="6" fillId="0" borderId="11" xfId="1" applyNumberFormat="1" applyFont="1" applyBorder="1" applyAlignment="1">
      <alignment horizontal="center" vertical="center" wrapText="1"/>
    </xf>
    <xf numFmtId="0" fontId="6" fillId="9" borderId="20" xfId="3" applyFont="1" applyFill="1" applyBorder="1" applyAlignment="1">
      <alignment horizontal="center" vertical="center" wrapText="1"/>
    </xf>
    <xf numFmtId="0" fontId="6" fillId="9" borderId="21" xfId="3" applyFont="1" applyFill="1" applyBorder="1" applyAlignment="1">
      <alignment horizontal="center" vertical="center" wrapText="1"/>
    </xf>
    <xf numFmtId="0" fontId="11" fillId="0" borderId="7" xfId="3" applyFont="1" applyBorder="1" applyAlignment="1">
      <alignment horizontal="center" vertical="center"/>
    </xf>
    <xf numFmtId="0" fontId="11" fillId="0" borderId="0" xfId="3" applyFont="1" applyBorder="1" applyAlignment="1">
      <alignment horizontal="center" vertical="center"/>
    </xf>
    <xf numFmtId="0" fontId="1" fillId="0" borderId="1" xfId="3" applyFont="1" applyBorder="1" applyAlignment="1">
      <alignment horizontal="center" vertical="center" wrapText="1"/>
    </xf>
    <xf numFmtId="165" fontId="1" fillId="0" borderId="7" xfId="5" applyFont="1" applyBorder="1" applyAlignment="1">
      <alignment horizontal="center" vertical="center"/>
    </xf>
    <xf numFmtId="165" fontId="11" fillId="0" borderId="0" xfId="5" applyFont="1" applyBorder="1" applyAlignment="1">
      <alignment horizontal="center" vertical="center" wrapText="1"/>
    </xf>
    <xf numFmtId="0" fontId="1" fillId="0" borderId="7" xfId="3" applyFont="1" applyBorder="1" applyAlignment="1">
      <alignment horizontal="center" vertical="center"/>
    </xf>
    <xf numFmtId="0" fontId="1" fillId="0" borderId="0" xfId="3" applyFont="1" applyBorder="1" applyAlignment="1">
      <alignment horizontal="center" vertical="center"/>
    </xf>
    <xf numFmtId="165" fontId="1" fillId="0" borderId="7" xfId="0" applyFont="1" applyBorder="1" applyAlignment="1">
      <alignment horizontal="left" vertical="center"/>
    </xf>
    <xf numFmtId="0" fontId="11" fillId="0" borderId="0" xfId="3" applyFont="1" applyBorder="1" applyAlignment="1">
      <alignment horizontal="left" vertical="center"/>
    </xf>
    <xf numFmtId="0" fontId="11" fillId="0" borderId="0" xfId="3" applyFont="1" applyBorder="1" applyAlignment="1">
      <alignment horizontal="left" vertical="center" wrapText="1"/>
    </xf>
    <xf numFmtId="0" fontId="1" fillId="0" borderId="7" xfId="3" applyFont="1" applyBorder="1" applyAlignment="1">
      <alignment horizontal="left" vertical="center"/>
    </xf>
    <xf numFmtId="0" fontId="1" fillId="0" borderId="0" xfId="3" applyFont="1" applyBorder="1" applyAlignment="1">
      <alignment horizontal="left" vertical="center"/>
    </xf>
    <xf numFmtId="0" fontId="1" fillId="0" borderId="9" xfId="3" applyFont="1" applyBorder="1" applyAlignment="1">
      <alignment horizontal="center" vertical="center"/>
    </xf>
    <xf numFmtId="0" fontId="1" fillId="0" borderId="2" xfId="3" applyFont="1" applyBorder="1" applyAlignment="1">
      <alignment horizontal="center" vertical="center"/>
    </xf>
    <xf numFmtId="0" fontId="1" fillId="0" borderId="0" xfId="3" applyFont="1" applyAlignment="1">
      <alignment horizontal="center" vertical="center"/>
    </xf>
    <xf numFmtId="0" fontId="5" fillId="3" borderId="1" xfId="3" applyFont="1" applyFill="1" applyBorder="1" applyAlignment="1">
      <alignment horizontal="center" vertical="center" wrapText="1"/>
    </xf>
    <xf numFmtId="0" fontId="5" fillId="3" borderId="12" xfId="3" applyFont="1" applyFill="1" applyBorder="1" applyAlignment="1">
      <alignment horizontal="center" vertical="center" wrapText="1"/>
    </xf>
    <xf numFmtId="0" fontId="3" fillId="0" borderId="7" xfId="3" applyFont="1" applyBorder="1" applyAlignment="1">
      <alignment horizontal="center" vertical="center"/>
    </xf>
    <xf numFmtId="0" fontId="3" fillId="0" borderId="0" xfId="3" applyFont="1" applyBorder="1" applyAlignment="1">
      <alignment horizontal="center" vertical="center"/>
    </xf>
    <xf numFmtId="0" fontId="3" fillId="0" borderId="8" xfId="3" applyFont="1" applyBorder="1" applyAlignment="1">
      <alignment horizontal="center" vertical="center"/>
    </xf>
    <xf numFmtId="0" fontId="3" fillId="0" borderId="7" xfId="2" applyFont="1" applyBorder="1" applyAlignment="1">
      <alignment horizontal="center" vertical="center" wrapText="1"/>
    </xf>
    <xf numFmtId="0" fontId="3" fillId="0" borderId="0" xfId="2" applyFont="1" applyBorder="1" applyAlignment="1">
      <alignment horizontal="center" vertical="center"/>
    </xf>
    <xf numFmtId="0" fontId="3" fillId="0" borderId="8" xfId="2" applyFont="1" applyBorder="1" applyAlignment="1">
      <alignment horizontal="center" vertical="center"/>
    </xf>
    <xf numFmtId="0" fontId="3" fillId="0" borderId="0" xfId="2" applyFont="1" applyBorder="1" applyAlignment="1">
      <alignment horizontal="center" vertical="center" wrapText="1"/>
    </xf>
    <xf numFmtId="0" fontId="3" fillId="0" borderId="8" xfId="2" applyFont="1" applyBorder="1" applyAlignment="1">
      <alignment horizontal="center" vertical="center" wrapText="1"/>
    </xf>
    <xf numFmtId="0" fontId="11" fillId="3" borderId="1" xfId="3" applyFont="1" applyFill="1" applyBorder="1" applyAlignment="1">
      <alignment horizontal="center" vertical="center" wrapText="1"/>
    </xf>
    <xf numFmtId="0" fontId="11" fillId="3" borderId="12" xfId="3" applyFont="1" applyFill="1" applyBorder="1" applyAlignment="1">
      <alignment horizontal="center" vertical="center"/>
    </xf>
    <xf numFmtId="0" fontId="11" fillId="3" borderId="11" xfId="3" applyFont="1" applyFill="1" applyBorder="1" applyAlignment="1">
      <alignment horizontal="center" vertical="center"/>
    </xf>
    <xf numFmtId="0" fontId="4" fillId="0" borderId="2" xfId="3" applyFont="1" applyBorder="1" applyAlignment="1">
      <alignment horizontal="center" vertical="center"/>
    </xf>
    <xf numFmtId="0" fontId="4" fillId="0" borderId="10" xfId="3" applyFont="1" applyBorder="1" applyAlignment="1">
      <alignment horizontal="center" vertical="center"/>
    </xf>
    <xf numFmtId="0" fontId="5" fillId="0" borderId="7" xfId="3" applyFont="1" applyBorder="1" applyAlignment="1">
      <alignment horizontal="center" vertical="center"/>
    </xf>
    <xf numFmtId="0" fontId="5" fillId="0" borderId="0" xfId="3" applyFont="1" applyBorder="1" applyAlignment="1">
      <alignment horizontal="center" vertical="center"/>
    </xf>
    <xf numFmtId="0" fontId="5" fillId="0" borderId="8" xfId="3" applyFont="1" applyBorder="1" applyAlignment="1">
      <alignment horizontal="center" vertical="center"/>
    </xf>
    <xf numFmtId="0" fontId="5" fillId="3" borderId="15" xfId="3" quotePrefix="1" applyFont="1" applyFill="1" applyBorder="1" applyAlignment="1">
      <alignment horizontal="center" vertical="center" wrapText="1"/>
    </xf>
    <xf numFmtId="0" fontId="5" fillId="3" borderId="16" xfId="3" quotePrefix="1" applyFont="1" applyFill="1" applyBorder="1" applyAlignment="1">
      <alignment horizontal="center" vertical="center" wrapText="1"/>
    </xf>
    <xf numFmtId="0" fontId="5" fillId="3" borderId="17" xfId="3" quotePrefix="1" applyFont="1" applyFill="1" applyBorder="1" applyAlignment="1">
      <alignment horizontal="center" vertical="center" wrapText="1"/>
    </xf>
    <xf numFmtId="0" fontId="5" fillId="3" borderId="18" xfId="3" quotePrefix="1" applyFont="1" applyFill="1" applyBorder="1" applyAlignment="1">
      <alignment horizontal="center" vertical="center" wrapText="1"/>
    </xf>
    <xf numFmtId="0" fontId="5" fillId="3" borderId="2" xfId="3" quotePrefix="1" applyFont="1" applyFill="1" applyBorder="1" applyAlignment="1">
      <alignment horizontal="center" vertical="center" wrapText="1"/>
    </xf>
    <xf numFmtId="0" fontId="5" fillId="3" borderId="19" xfId="3" quotePrefix="1" applyFont="1" applyFill="1" applyBorder="1" applyAlignment="1">
      <alignment horizontal="center" vertical="center" wrapText="1"/>
    </xf>
    <xf numFmtId="0" fontId="11" fillId="0" borderId="5" xfId="3" applyFont="1" applyBorder="1" applyAlignment="1">
      <alignment horizontal="left" vertical="center" wrapText="1"/>
    </xf>
    <xf numFmtId="0" fontId="11" fillId="0" borderId="4" xfId="3" applyFont="1" applyBorder="1" applyAlignment="1">
      <alignment horizontal="left" vertical="center" wrapText="1"/>
    </xf>
    <xf numFmtId="0" fontId="5" fillId="0" borderId="4" xfId="3" applyFont="1" applyBorder="1" applyAlignment="1">
      <alignment horizontal="left" vertical="center" wrapText="1"/>
    </xf>
    <xf numFmtId="0" fontId="11" fillId="3" borderId="13" xfId="3" applyFont="1" applyFill="1" applyBorder="1" applyAlignment="1">
      <alignment horizontal="center" vertical="center"/>
    </xf>
    <xf numFmtId="0" fontId="11" fillId="3" borderId="14" xfId="3" applyFont="1" applyFill="1" applyBorder="1" applyAlignment="1">
      <alignment horizontal="center" vertical="center"/>
    </xf>
    <xf numFmtId="0" fontId="5" fillId="0" borderId="12" xfId="3" applyFont="1" applyBorder="1" applyAlignment="1">
      <alignment horizontal="center" vertical="center" wrapText="1"/>
    </xf>
    <xf numFmtId="0" fontId="5" fillId="0" borderId="3" xfId="3" applyFont="1" applyBorder="1" applyAlignment="1">
      <alignment horizontal="center" vertical="center" wrapText="1"/>
    </xf>
    <xf numFmtId="0" fontId="5" fillId="0" borderId="11" xfId="3" applyFont="1" applyBorder="1" applyAlignment="1">
      <alignment horizontal="center" vertical="center" wrapText="1"/>
    </xf>
    <xf numFmtId="0" fontId="5" fillId="3" borderId="11" xfId="3" applyFont="1" applyFill="1" applyBorder="1" applyAlignment="1">
      <alignment horizontal="center" vertical="center" wrapText="1"/>
    </xf>
    <xf numFmtId="0" fontId="5" fillId="3" borderId="1" xfId="3" quotePrefix="1" applyFont="1" applyFill="1" applyBorder="1" applyAlignment="1">
      <alignment horizontal="center" vertical="center" wrapText="1"/>
    </xf>
    <xf numFmtId="0" fontId="4" fillId="0" borderId="3" xfId="3" applyFont="1" applyBorder="1" applyAlignment="1">
      <alignment horizontal="center" vertical="center"/>
    </xf>
    <xf numFmtId="0" fontId="4" fillId="0" borderId="11" xfId="3" applyFont="1" applyBorder="1" applyAlignment="1">
      <alignment horizontal="center" vertical="center"/>
    </xf>
    <xf numFmtId="0" fontId="5" fillId="0" borderId="7" xfId="3" applyFont="1" applyBorder="1" applyAlignment="1">
      <alignment horizontal="left" vertical="center"/>
    </xf>
    <xf numFmtId="0" fontId="6" fillId="0" borderId="0" xfId="3" applyFont="1" applyBorder="1" applyAlignment="1">
      <alignment horizontal="left" vertical="center"/>
    </xf>
    <xf numFmtId="0" fontId="6" fillId="0" borderId="8" xfId="3" applyFont="1" applyBorder="1" applyAlignment="1">
      <alignment horizontal="left" vertical="center"/>
    </xf>
    <xf numFmtId="0" fontId="5" fillId="3" borderId="5" xfId="3" quotePrefix="1" applyFont="1" applyFill="1" applyBorder="1" applyAlignment="1">
      <alignment horizontal="center" vertical="center" wrapText="1"/>
    </xf>
    <xf numFmtId="0" fontId="5" fillId="3" borderId="4" xfId="3" quotePrefix="1" applyFont="1" applyFill="1" applyBorder="1" applyAlignment="1">
      <alignment horizontal="center" vertical="center" wrapText="1"/>
    </xf>
    <xf numFmtId="0" fontId="5" fillId="3" borderId="6" xfId="3" quotePrefix="1" applyFont="1" applyFill="1" applyBorder="1" applyAlignment="1">
      <alignment horizontal="center" vertical="center" wrapText="1"/>
    </xf>
    <xf numFmtId="0" fontId="5" fillId="3" borderId="9" xfId="3" quotePrefix="1" applyFont="1" applyFill="1" applyBorder="1" applyAlignment="1">
      <alignment horizontal="center" vertical="center" wrapText="1"/>
    </xf>
    <xf numFmtId="0" fontId="5" fillId="3" borderId="10" xfId="3" quotePrefix="1" applyFont="1" applyFill="1" applyBorder="1" applyAlignment="1">
      <alignment horizontal="center" vertical="center" wrapText="1"/>
    </xf>
    <xf numFmtId="0" fontId="5" fillId="3" borderId="12" xfId="3" applyFont="1" applyFill="1" applyBorder="1" applyAlignment="1">
      <alignment horizontal="center" vertical="center"/>
    </xf>
    <xf numFmtId="0" fontId="5" fillId="3" borderId="11" xfId="3" applyFont="1" applyFill="1" applyBorder="1" applyAlignment="1">
      <alignment horizontal="center" vertical="center"/>
    </xf>
    <xf numFmtId="165" fontId="6" fillId="0" borderId="7" xfId="5" applyFont="1" applyBorder="1" applyAlignment="1">
      <alignment horizontal="left" vertical="center" wrapText="1"/>
    </xf>
    <xf numFmtId="165" fontId="6" fillId="0" borderId="0" xfId="5" applyFont="1" applyBorder="1" applyAlignment="1">
      <alignment horizontal="left" vertical="center" wrapText="1"/>
    </xf>
    <xf numFmtId="165" fontId="6" fillId="0" borderId="8" xfId="5" applyFont="1" applyBorder="1" applyAlignment="1">
      <alignment horizontal="left" vertical="center" wrapText="1"/>
    </xf>
    <xf numFmtId="0" fontId="6" fillId="0" borderId="7" xfId="3" quotePrefix="1" applyFont="1" applyBorder="1" applyAlignment="1">
      <alignment horizontal="left" vertical="center"/>
    </xf>
    <xf numFmtId="0" fontId="6" fillId="0" borderId="0" xfId="3" quotePrefix="1" applyFont="1" applyBorder="1" applyAlignment="1">
      <alignment horizontal="left" vertical="center"/>
    </xf>
    <xf numFmtId="0" fontId="6" fillId="0" borderId="8" xfId="3" quotePrefix="1" applyFont="1" applyBorder="1" applyAlignment="1">
      <alignment horizontal="left" vertical="center"/>
    </xf>
    <xf numFmtId="0" fontId="5" fillId="0" borderId="5" xfId="3" applyFont="1" applyBorder="1" applyAlignment="1">
      <alignment horizontal="left" vertical="center" wrapText="1"/>
    </xf>
  </cellXfs>
  <cellStyles count="7">
    <cellStyle name="Millares [0] 2" xfId="6" xr:uid="{833280F2-01E7-4250-8781-F938FA2B5055}"/>
    <cellStyle name="Moneda [0]" xfId="1" builtinId="7"/>
    <cellStyle name="Normal" xfId="0" builtinId="0"/>
    <cellStyle name="Normal 2" xfId="5" xr:uid="{B873DE64-4901-44DD-B811-5A9EE79CAE4D}"/>
    <cellStyle name="Normal_ANEXO4" xfId="2" xr:uid="{00000000-0005-0000-0000-000004000000}"/>
    <cellStyle name="Normal_ANEXO5" xfId="3" xr:uid="{00000000-0005-0000-0000-000005000000}"/>
    <cellStyle name="Porcentaje" xfId="4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132080</xdr:colOff>
      <xdr:row>0</xdr:row>
      <xdr:rowOff>132080</xdr:rowOff>
    </xdr:from>
    <xdr:to>
      <xdr:col>0</xdr:col>
      <xdr:colOff>2029460</xdr:colOff>
      <xdr:row>5</xdr:row>
      <xdr:rowOff>127698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E26DDCD-ABE7-48D5-8C4B-E1FAD41936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080" y="132080"/>
          <a:ext cx="1897380" cy="85667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213360</xdr:colOff>
      <xdr:row>31</xdr:row>
      <xdr:rowOff>106680</xdr:rowOff>
    </xdr:from>
    <xdr:to>
      <xdr:col>2</xdr:col>
      <xdr:colOff>1604010</xdr:colOff>
      <xdr:row>33</xdr:row>
      <xdr:rowOff>156273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6849012-226E-4762-B1AF-5F04DAFCD7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E6E6E6"/>
            </a:clrFrom>
            <a:clrTo>
              <a:srgbClr val="E6E6E6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58540" y="15948660"/>
          <a:ext cx="1390650" cy="1291653"/>
        </a:xfrm>
        <a:prstGeom prst="rect">
          <a:avLst/>
        </a:prstGeom>
      </xdr:spPr>
    </xdr:pic>
    <xdr:clientData/>
  </xdr:twoCellAnchor>
  <xdr:twoCellAnchor editAs="oneCell">
    <xdr:from>
      <xdr:col>7</xdr:col>
      <xdr:colOff>213360</xdr:colOff>
      <xdr:row>31</xdr:row>
      <xdr:rowOff>365760</xdr:rowOff>
    </xdr:from>
    <xdr:to>
      <xdr:col>9</xdr:col>
      <xdr:colOff>68580</xdr:colOff>
      <xdr:row>31</xdr:row>
      <xdr:rowOff>910852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39F7A001-9E21-40C0-BF90-549ED90703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clrChange>
            <a:clrFrom>
              <a:srgbClr val="B6B5BB"/>
            </a:clrFrom>
            <a:clrTo>
              <a:srgbClr val="B6B5BB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33560" y="16207740"/>
          <a:ext cx="2918460" cy="5450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18DEE7-77F3-0543-84D3-A0C680FB2322}">
  <dimension ref="A1:AT26"/>
  <sheetViews>
    <sheetView tabSelected="1" view="pageBreakPreview" topLeftCell="A15" zoomScale="90" zoomScaleNormal="100" workbookViewId="0">
      <selection activeCell="M15" sqref="M15"/>
    </sheetView>
  </sheetViews>
  <sheetFormatPr baseColWidth="10" defaultColWidth="11" defaultRowHeight="14" x14ac:dyDescent="0.3"/>
  <cols>
    <col min="1" max="1" width="13.4140625" style="101" customWidth="1"/>
    <col min="2" max="2" width="8.58203125" style="101" customWidth="1"/>
    <col min="3" max="3" width="15.58203125" style="101" customWidth="1"/>
    <col min="4" max="6" width="4.58203125" style="4" customWidth="1"/>
    <col min="7" max="7" width="9.33203125" style="4" customWidth="1"/>
    <col min="8" max="8" width="10.58203125" style="4" customWidth="1"/>
    <col min="9" max="9" width="9.58203125" style="4" customWidth="1"/>
    <col min="10" max="10" width="4.08203125" style="4" customWidth="1"/>
    <col min="11" max="11" width="3" style="4" customWidth="1"/>
    <col min="12" max="12" width="2.9140625" style="4" customWidth="1"/>
    <col min="13" max="13" width="2.83203125" style="4" customWidth="1"/>
    <col min="14" max="15" width="3.25" style="4" customWidth="1"/>
    <col min="16" max="16" width="3.1640625" style="4" customWidth="1"/>
    <col min="17" max="25" width="4.08203125" style="4" customWidth="1"/>
    <col min="26" max="26" width="9.58203125" style="4" customWidth="1"/>
    <col min="27" max="27" width="5.58203125" style="4" customWidth="1"/>
    <col min="28" max="29" width="3.1640625" style="4" customWidth="1"/>
    <col min="30" max="30" width="3.4140625" style="4" customWidth="1"/>
    <col min="31" max="32" width="4.58203125" style="4" customWidth="1"/>
    <col min="33" max="33" width="12.5" style="22" customWidth="1"/>
    <col min="34" max="46" width="11" style="22"/>
    <col min="47" max="16384" width="11" style="4"/>
  </cols>
  <sheetData>
    <row r="1" spans="1:46" s="2" customFormat="1" ht="16" x14ac:dyDescent="0.3">
      <c r="A1" s="104" t="s">
        <v>61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6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</row>
    <row r="2" spans="1:46" s="2" customFormat="1" ht="16" x14ac:dyDescent="0.3">
      <c r="A2" s="107" t="s">
        <v>65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9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</row>
    <row r="3" spans="1:46" s="3" customFormat="1" ht="7.25" customHeight="1" x14ac:dyDescent="0.3">
      <c r="A3" s="87"/>
      <c r="B3" s="88"/>
      <c r="C3" s="88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3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</row>
    <row r="4" spans="1:46" s="2" customFormat="1" ht="34" customHeight="1" x14ac:dyDescent="0.3">
      <c r="A4" s="107" t="s">
        <v>62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1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</row>
    <row r="5" spans="1:46" s="2" customFormat="1" ht="16" x14ac:dyDescent="0.3">
      <c r="A5" s="104" t="s">
        <v>0</v>
      </c>
      <c r="B5" s="105"/>
      <c r="C5" s="105"/>
      <c r="D5" s="105"/>
      <c r="E5" s="105"/>
      <c r="F5" s="105"/>
      <c r="G5" s="115" t="s">
        <v>63</v>
      </c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6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</row>
    <row r="6" spans="1:46" s="2" customFormat="1" ht="29" customHeight="1" x14ac:dyDescent="0.3">
      <c r="A6" s="104" t="s">
        <v>10</v>
      </c>
      <c r="B6" s="105"/>
      <c r="C6" s="105"/>
      <c r="D6" s="105"/>
      <c r="E6" s="105"/>
      <c r="F6" s="105"/>
      <c r="G6" s="115" t="s">
        <v>64</v>
      </c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6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</row>
    <row r="7" spans="1:46" ht="5.5" customHeight="1" thickBot="1" x14ac:dyDescent="0.35">
      <c r="A7" s="87"/>
      <c r="B7" s="88"/>
      <c r="C7" s="88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7"/>
    </row>
    <row r="8" spans="1:46" ht="35.5" customHeight="1" x14ac:dyDescent="0.3">
      <c r="A8" s="112" t="s">
        <v>5</v>
      </c>
      <c r="B8" s="113" t="s">
        <v>1</v>
      </c>
      <c r="C8" s="114"/>
      <c r="D8" s="102" t="s">
        <v>36</v>
      </c>
      <c r="E8" s="102" t="s">
        <v>37</v>
      </c>
      <c r="F8" s="102" t="s">
        <v>38</v>
      </c>
      <c r="G8" s="102" t="s">
        <v>39</v>
      </c>
      <c r="H8" s="102" t="s">
        <v>22</v>
      </c>
      <c r="I8" s="102" t="s">
        <v>21</v>
      </c>
      <c r="J8" s="103" t="s">
        <v>40</v>
      </c>
      <c r="K8" s="120" t="s">
        <v>51</v>
      </c>
      <c r="L8" s="121"/>
      <c r="M8" s="122"/>
      <c r="N8" s="120" t="s">
        <v>57</v>
      </c>
      <c r="O8" s="121"/>
      <c r="P8" s="122"/>
      <c r="Q8" s="120" t="s">
        <v>52</v>
      </c>
      <c r="R8" s="121"/>
      <c r="S8" s="122"/>
      <c r="T8" s="120" t="s">
        <v>58</v>
      </c>
      <c r="U8" s="121"/>
      <c r="V8" s="122"/>
      <c r="W8" s="120" t="s">
        <v>53</v>
      </c>
      <c r="X8" s="121"/>
      <c r="Y8" s="122"/>
      <c r="Z8" s="134" t="s">
        <v>35</v>
      </c>
      <c r="AA8" s="102" t="s">
        <v>8</v>
      </c>
      <c r="AB8" s="135" t="s">
        <v>7</v>
      </c>
      <c r="AC8" s="135"/>
      <c r="AD8" s="135"/>
      <c r="AE8" s="102" t="s">
        <v>12</v>
      </c>
      <c r="AF8" s="102" t="s">
        <v>11</v>
      </c>
    </row>
    <row r="9" spans="1:46" ht="35.5" customHeight="1" x14ac:dyDescent="0.3">
      <c r="A9" s="112"/>
      <c r="B9" s="129" t="s">
        <v>6</v>
      </c>
      <c r="C9" s="129" t="s">
        <v>2</v>
      </c>
      <c r="D9" s="102"/>
      <c r="E9" s="102"/>
      <c r="F9" s="102"/>
      <c r="G9" s="102"/>
      <c r="H9" s="102"/>
      <c r="I9" s="102"/>
      <c r="J9" s="103"/>
      <c r="K9" s="123"/>
      <c r="L9" s="124"/>
      <c r="M9" s="125"/>
      <c r="N9" s="123"/>
      <c r="O9" s="124"/>
      <c r="P9" s="125"/>
      <c r="Q9" s="123"/>
      <c r="R9" s="124"/>
      <c r="S9" s="125"/>
      <c r="T9" s="123"/>
      <c r="U9" s="124"/>
      <c r="V9" s="125"/>
      <c r="W9" s="123"/>
      <c r="X9" s="124"/>
      <c r="Y9" s="125"/>
      <c r="Z9" s="134"/>
      <c r="AA9" s="102"/>
      <c r="AB9" s="135"/>
      <c r="AC9" s="135"/>
      <c r="AD9" s="135"/>
      <c r="AE9" s="102"/>
      <c r="AF9" s="102"/>
    </row>
    <row r="10" spans="1:46" ht="80" customHeight="1" x14ac:dyDescent="0.3">
      <c r="A10" s="112"/>
      <c r="B10" s="130"/>
      <c r="C10" s="130"/>
      <c r="D10" s="102"/>
      <c r="E10" s="102"/>
      <c r="F10" s="102"/>
      <c r="G10" s="102"/>
      <c r="H10" s="102"/>
      <c r="I10" s="102"/>
      <c r="J10" s="103"/>
      <c r="K10" s="69" t="s">
        <v>13</v>
      </c>
      <c r="L10" s="55" t="s">
        <v>3</v>
      </c>
      <c r="M10" s="70" t="s">
        <v>4</v>
      </c>
      <c r="N10" s="69" t="s">
        <v>13</v>
      </c>
      <c r="O10" s="55" t="s">
        <v>3</v>
      </c>
      <c r="P10" s="70" t="s">
        <v>4</v>
      </c>
      <c r="Q10" s="69" t="s">
        <v>13</v>
      </c>
      <c r="R10" s="55" t="s">
        <v>3</v>
      </c>
      <c r="S10" s="70" t="s">
        <v>4</v>
      </c>
      <c r="T10" s="69" t="s">
        <v>13</v>
      </c>
      <c r="U10" s="55" t="s">
        <v>3</v>
      </c>
      <c r="V10" s="70" t="s">
        <v>4</v>
      </c>
      <c r="W10" s="69" t="s">
        <v>13</v>
      </c>
      <c r="X10" s="55" t="s">
        <v>3</v>
      </c>
      <c r="Y10" s="70" t="s">
        <v>4</v>
      </c>
      <c r="Z10" s="134"/>
      <c r="AA10" s="102"/>
      <c r="AB10" s="55" t="s">
        <v>13</v>
      </c>
      <c r="AC10" s="55" t="s">
        <v>3</v>
      </c>
      <c r="AD10" s="55" t="s">
        <v>4</v>
      </c>
      <c r="AE10" s="102"/>
      <c r="AF10" s="102"/>
    </row>
    <row r="11" spans="1:46" ht="115" customHeight="1" x14ac:dyDescent="0.3">
      <c r="A11" s="89" t="s">
        <v>34</v>
      </c>
      <c r="B11" s="89" t="s">
        <v>54</v>
      </c>
      <c r="C11" s="89" t="s">
        <v>55</v>
      </c>
      <c r="D11" s="23">
        <f>AA11*30</f>
        <v>300</v>
      </c>
      <c r="E11" s="23">
        <f>IF(J11="SI",DATE(M11,L11,K11)-DATE(AD11,AC11,AB11),DATE(2022,3,18)-DATE(AD11,AC11,AB11))</f>
        <v>0</v>
      </c>
      <c r="F11" s="23">
        <f>IF(D11-E11&gt;360,360,D11-E11)</f>
        <v>300</v>
      </c>
      <c r="G11" s="24">
        <f>IF(J11="SI",Z11/D11,I11/D11)</f>
        <v>25701396.236666668</v>
      </c>
      <c r="H11" s="24">
        <f>G11*F11*AF11</f>
        <v>3855209435.5</v>
      </c>
      <c r="I11" s="19">
        <v>7710418871</v>
      </c>
      <c r="J11" s="68" t="s">
        <v>42</v>
      </c>
      <c r="K11" s="71"/>
      <c r="L11" s="18"/>
      <c r="M11" s="72"/>
      <c r="N11" s="71"/>
      <c r="O11" s="18"/>
      <c r="P11" s="72"/>
      <c r="Q11" s="71"/>
      <c r="R11" s="18"/>
      <c r="S11" s="72"/>
      <c r="T11" s="71"/>
      <c r="U11" s="18"/>
      <c r="V11" s="72"/>
      <c r="W11" s="71"/>
      <c r="X11" s="18"/>
      <c r="Y11" s="72"/>
      <c r="Z11" s="84"/>
      <c r="AA11" s="20">
        <v>10</v>
      </c>
      <c r="AB11" s="18">
        <v>18</v>
      </c>
      <c r="AC11" s="18">
        <v>3</v>
      </c>
      <c r="AD11" s="18">
        <v>2022</v>
      </c>
      <c r="AE11" s="18" t="s">
        <v>23</v>
      </c>
      <c r="AF11" s="21">
        <v>0.5</v>
      </c>
    </row>
    <row r="12" spans="1:46" ht="80" customHeight="1" x14ac:dyDescent="0.3">
      <c r="A12" s="89" t="s">
        <v>31</v>
      </c>
      <c r="B12" s="89" t="s">
        <v>56</v>
      </c>
      <c r="C12" s="89" t="s">
        <v>24</v>
      </c>
      <c r="D12" s="23">
        <f t="shared" ref="D12:D15" si="0">AA12*30</f>
        <v>360</v>
      </c>
      <c r="E12" s="23">
        <f>IF(J12="SI",DATE(M12,L12,K12)-DATE(AD12,AC12,AB12),DATE(2022,3,18)-DATE(AD12,AC12,AB12))</f>
        <v>18</v>
      </c>
      <c r="F12" s="23">
        <f>IF(D12-E12&gt;360,360,D12-E12)</f>
        <v>342</v>
      </c>
      <c r="G12" s="24">
        <f t="shared" ref="G12:G15" si="1">IF(J12="SI",Z12/D12,I12/D12)</f>
        <v>27735965.186111111</v>
      </c>
      <c r="H12" s="24">
        <f t="shared" ref="H12:H15" si="2">G12*F12*AF12</f>
        <v>4742850046.8249998</v>
      </c>
      <c r="I12" s="19">
        <v>9984947467</v>
      </c>
      <c r="J12" s="68" t="s">
        <v>42</v>
      </c>
      <c r="K12" s="71"/>
      <c r="L12" s="18"/>
      <c r="M12" s="72"/>
      <c r="N12" s="71"/>
      <c r="O12" s="18"/>
      <c r="P12" s="72"/>
      <c r="Q12" s="71"/>
      <c r="R12" s="18"/>
      <c r="S12" s="72"/>
      <c r="T12" s="71"/>
      <c r="U12" s="18"/>
      <c r="V12" s="72"/>
      <c r="W12" s="71"/>
      <c r="X12" s="18"/>
      <c r="Y12" s="72"/>
      <c r="Z12" s="84"/>
      <c r="AA12" s="20">
        <v>12</v>
      </c>
      <c r="AB12" s="18">
        <v>28</v>
      </c>
      <c r="AC12" s="18">
        <v>2</v>
      </c>
      <c r="AD12" s="18">
        <v>2022</v>
      </c>
      <c r="AE12" s="18" t="s">
        <v>23</v>
      </c>
      <c r="AF12" s="21">
        <v>0.5</v>
      </c>
    </row>
    <row r="13" spans="1:46" ht="152" customHeight="1" x14ac:dyDescent="0.3">
      <c r="A13" s="89" t="s">
        <v>32</v>
      </c>
      <c r="B13" s="89">
        <v>2210543</v>
      </c>
      <c r="C13" s="89" t="s">
        <v>25</v>
      </c>
      <c r="D13" s="23">
        <f t="shared" si="0"/>
        <v>270</v>
      </c>
      <c r="E13" s="23">
        <f>IF(J13="SI",DATE(M13,L13,K13)-DATE(AD13,AC13,AB13),DATE(2022,3,18)-DATE(AD13,AC13,AB13))</f>
        <v>221</v>
      </c>
      <c r="F13" s="23">
        <f t="shared" ref="F13:F15" si="3">IF(D13-E13&gt;360,360,D13-E13)</f>
        <v>49</v>
      </c>
      <c r="G13" s="24">
        <f t="shared" si="1"/>
        <v>14237860.833333334</v>
      </c>
      <c r="H13" s="24">
        <f t="shared" si="2"/>
        <v>418593108.5</v>
      </c>
      <c r="I13" s="19">
        <v>3844222425</v>
      </c>
      <c r="J13" s="68" t="s">
        <v>42</v>
      </c>
      <c r="K13" s="71"/>
      <c r="L13" s="18"/>
      <c r="M13" s="72"/>
      <c r="N13" s="71"/>
      <c r="O13" s="18"/>
      <c r="P13" s="72"/>
      <c r="Q13" s="71"/>
      <c r="R13" s="18"/>
      <c r="S13" s="72"/>
      <c r="T13" s="71"/>
      <c r="U13" s="18"/>
      <c r="V13" s="72"/>
      <c r="W13" s="71"/>
      <c r="X13" s="18"/>
      <c r="Y13" s="72"/>
      <c r="Z13" s="84"/>
      <c r="AA13" s="20">
        <v>9</v>
      </c>
      <c r="AB13" s="18">
        <v>9</v>
      </c>
      <c r="AC13" s="18">
        <v>8</v>
      </c>
      <c r="AD13" s="18">
        <v>2021</v>
      </c>
      <c r="AE13" s="18" t="s">
        <v>23</v>
      </c>
      <c r="AF13" s="21">
        <v>0.6</v>
      </c>
    </row>
    <row r="14" spans="1:46" ht="103" customHeight="1" x14ac:dyDescent="0.3">
      <c r="A14" s="89" t="s">
        <v>34</v>
      </c>
      <c r="B14" s="89" t="s">
        <v>29</v>
      </c>
      <c r="C14" s="89" t="s">
        <v>26</v>
      </c>
      <c r="D14" s="23">
        <f t="shared" si="0"/>
        <v>864</v>
      </c>
      <c r="E14" s="23">
        <f>IF(J14="SI",(DATE(M14,L14,K14)-DATE(AD14,AC14,AB14))+(DATE(S14,R14,Q14)-DATE(P14,O14,N14))+(DATE(Y14,X14,W14)-DATE(V14,U14,T14)),DATE(2022,3,18)-DATE(AD14,AC14,AB14))</f>
        <v>721</v>
      </c>
      <c r="F14" s="23">
        <f>IF(D14-E14&gt;360,360,D14-E14)</f>
        <v>143</v>
      </c>
      <c r="G14" s="24">
        <f t="shared" si="1"/>
        <v>7052314.6782407407</v>
      </c>
      <c r="H14" s="63">
        <f t="shared" si="2"/>
        <v>403392399.59537041</v>
      </c>
      <c r="I14" s="19">
        <v>35685106211</v>
      </c>
      <c r="J14" s="68" t="s">
        <v>41</v>
      </c>
      <c r="K14" s="73">
        <v>20</v>
      </c>
      <c r="L14" s="58">
        <v>3</v>
      </c>
      <c r="M14" s="74">
        <v>2020</v>
      </c>
      <c r="N14" s="78">
        <v>19</v>
      </c>
      <c r="O14" s="59">
        <v>5</v>
      </c>
      <c r="P14" s="79">
        <v>2020</v>
      </c>
      <c r="Q14" s="80">
        <v>20</v>
      </c>
      <c r="R14" s="60">
        <v>1</v>
      </c>
      <c r="S14" s="81">
        <v>2021</v>
      </c>
      <c r="T14" s="82">
        <v>17</v>
      </c>
      <c r="U14" s="61">
        <v>11</v>
      </c>
      <c r="V14" s="83">
        <v>2021</v>
      </c>
      <c r="W14" s="85">
        <v>13</v>
      </c>
      <c r="X14" s="62">
        <v>12</v>
      </c>
      <c r="Y14" s="86">
        <v>2021</v>
      </c>
      <c r="Z14" s="84">
        <v>6093199882</v>
      </c>
      <c r="AA14" s="20">
        <v>28.8</v>
      </c>
      <c r="AB14" s="18">
        <v>27</v>
      </c>
      <c r="AC14" s="18">
        <v>12</v>
      </c>
      <c r="AD14" s="18">
        <v>2018</v>
      </c>
      <c r="AE14" s="18" t="s">
        <v>23</v>
      </c>
      <c r="AF14" s="21">
        <v>0.4</v>
      </c>
    </row>
    <row r="15" spans="1:46" ht="154" customHeight="1" thickBot="1" x14ac:dyDescent="0.35">
      <c r="A15" s="89" t="s">
        <v>33</v>
      </c>
      <c r="B15" s="89" t="s">
        <v>30</v>
      </c>
      <c r="C15" s="89" t="s">
        <v>27</v>
      </c>
      <c r="D15" s="23">
        <f t="shared" si="0"/>
        <v>180</v>
      </c>
      <c r="E15" s="23">
        <f>IF(J15="SI",DATE(M15,L15,K15)-DATE(AD15,AC15,AB15),DATE(2022,3,18))</f>
        <v>32</v>
      </c>
      <c r="F15" s="23">
        <f t="shared" si="3"/>
        <v>148</v>
      </c>
      <c r="G15" s="24">
        <f t="shared" si="1"/>
        <v>18195146.96111111</v>
      </c>
      <c r="H15" s="24">
        <f t="shared" si="2"/>
        <v>2692881750.2444444</v>
      </c>
      <c r="I15" s="19">
        <v>3275126453</v>
      </c>
      <c r="J15" s="68" t="s">
        <v>41</v>
      </c>
      <c r="K15" s="75">
        <v>9</v>
      </c>
      <c r="L15" s="76">
        <v>4</v>
      </c>
      <c r="M15" s="77">
        <v>2021</v>
      </c>
      <c r="N15" s="75"/>
      <c r="O15" s="76"/>
      <c r="P15" s="77"/>
      <c r="Q15" s="75"/>
      <c r="R15" s="76"/>
      <c r="S15" s="77"/>
      <c r="T15" s="75"/>
      <c r="U15" s="76"/>
      <c r="V15" s="77"/>
      <c r="W15" s="75"/>
      <c r="X15" s="76"/>
      <c r="Y15" s="77"/>
      <c r="Z15" s="84">
        <v>3275126453</v>
      </c>
      <c r="AA15" s="20">
        <v>6</v>
      </c>
      <c r="AB15" s="18">
        <v>8</v>
      </c>
      <c r="AC15" s="18">
        <v>3</v>
      </c>
      <c r="AD15" s="18">
        <v>2021</v>
      </c>
      <c r="AE15" s="18" t="s">
        <v>28</v>
      </c>
      <c r="AF15" s="21">
        <v>1</v>
      </c>
    </row>
    <row r="16" spans="1:46" ht="19.25" customHeight="1" x14ac:dyDescent="0.3">
      <c r="A16" s="131" t="s">
        <v>9</v>
      </c>
      <c r="B16" s="132"/>
      <c r="C16" s="132"/>
      <c r="D16" s="132"/>
      <c r="E16" s="132"/>
      <c r="F16" s="132"/>
      <c r="G16" s="133"/>
      <c r="H16" s="15">
        <f>SUM(H11:H15)</f>
        <v>12112926740.664816</v>
      </c>
      <c r="I16" s="13"/>
      <c r="J16" s="13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13"/>
      <c r="AA16" s="35"/>
      <c r="AB16" s="34"/>
      <c r="AC16" s="34"/>
      <c r="AD16" s="34"/>
      <c r="AE16" s="34"/>
      <c r="AF16" s="14"/>
    </row>
    <row r="17" spans="1:46" s="26" customFormat="1" ht="5.5" customHeight="1" x14ac:dyDescent="0.3">
      <c r="A17" s="90"/>
      <c r="B17" s="91"/>
      <c r="C17" s="91"/>
      <c r="D17" s="36"/>
      <c r="E17" s="36"/>
      <c r="F17" s="36"/>
      <c r="G17" s="36"/>
      <c r="H17" s="36"/>
      <c r="I17" s="36"/>
      <c r="J17" s="36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6"/>
      <c r="AA17" s="37"/>
      <c r="AB17" s="37"/>
      <c r="AC17" s="37"/>
      <c r="AD17" s="37"/>
      <c r="AE17" s="37"/>
      <c r="AF17" s="27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</row>
    <row r="18" spans="1:46" ht="7.25" customHeight="1" x14ac:dyDescent="0.3">
      <c r="A18" s="117"/>
      <c r="B18" s="118"/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9"/>
    </row>
    <row r="19" spans="1:46" ht="61" customHeight="1" x14ac:dyDescent="0.3">
      <c r="A19" s="92"/>
      <c r="B19" s="93"/>
      <c r="C19" s="93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11"/>
    </row>
    <row r="20" spans="1:46" x14ac:dyDescent="0.3">
      <c r="A20" s="126" t="s">
        <v>49</v>
      </c>
      <c r="B20" s="127"/>
      <c r="C20" s="127"/>
      <c r="D20" s="29"/>
      <c r="E20" s="39"/>
      <c r="F20" s="128" t="s">
        <v>50</v>
      </c>
      <c r="G20" s="128"/>
      <c r="H20" s="128"/>
      <c r="I20" s="128"/>
      <c r="J20" s="12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11"/>
    </row>
    <row r="21" spans="1:46" x14ac:dyDescent="0.3">
      <c r="A21" s="94" t="s">
        <v>43</v>
      </c>
      <c r="B21" s="95" t="s">
        <v>46</v>
      </c>
      <c r="C21" s="96"/>
      <c r="D21" s="29"/>
      <c r="E21" s="39"/>
      <c r="F21" s="40" t="s">
        <v>43</v>
      </c>
      <c r="G21" s="38"/>
      <c r="H21" s="41" t="s">
        <v>47</v>
      </c>
      <c r="I21" s="54"/>
      <c r="J21" s="54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11"/>
    </row>
    <row r="22" spans="1:46" x14ac:dyDescent="0.3">
      <c r="A22" s="94" t="s">
        <v>44</v>
      </c>
      <c r="B22" s="95" t="s">
        <v>59</v>
      </c>
      <c r="C22" s="96"/>
      <c r="D22" s="29"/>
      <c r="E22" s="39"/>
      <c r="F22" s="40" t="s">
        <v>44</v>
      </c>
      <c r="G22" s="38"/>
      <c r="H22" s="43" t="s">
        <v>60</v>
      </c>
      <c r="I22" s="43"/>
      <c r="J22" s="54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11"/>
    </row>
    <row r="23" spans="1:46" x14ac:dyDescent="0.3">
      <c r="A23" s="97"/>
      <c r="B23" s="98"/>
      <c r="C23" s="98"/>
      <c r="D23" s="54"/>
      <c r="E23" s="29"/>
      <c r="F23" s="54" t="s">
        <v>45</v>
      </c>
      <c r="G23" s="38"/>
      <c r="H23" s="43" t="s">
        <v>48</v>
      </c>
      <c r="I23" s="43"/>
      <c r="J23" s="54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11"/>
    </row>
    <row r="24" spans="1:46" s="22" customFormat="1" x14ac:dyDescent="0.3">
      <c r="A24" s="99"/>
      <c r="B24" s="100"/>
      <c r="C24" s="100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2"/>
    </row>
    <row r="25" spans="1:46" ht="26" x14ac:dyDescent="0.3">
      <c r="G25" s="64"/>
      <c r="H25" s="65"/>
    </row>
    <row r="26" spans="1:46" x14ac:dyDescent="0.15">
      <c r="G26" s="66"/>
      <c r="H26" s="67"/>
    </row>
  </sheetData>
  <mergeCells count="32">
    <mergeCell ref="A18:AF18"/>
    <mergeCell ref="AF8:AF10"/>
    <mergeCell ref="K8:M9"/>
    <mergeCell ref="N8:P9"/>
    <mergeCell ref="A20:C20"/>
    <mergeCell ref="F20:J20"/>
    <mergeCell ref="B9:B10"/>
    <mergeCell ref="C9:C10"/>
    <mergeCell ref="AE8:AE10"/>
    <mergeCell ref="A16:G16"/>
    <mergeCell ref="Q8:S9"/>
    <mergeCell ref="T8:V9"/>
    <mergeCell ref="W8:Y9"/>
    <mergeCell ref="Z8:Z10"/>
    <mergeCell ref="AA8:AA10"/>
    <mergeCell ref="AB8:AD9"/>
    <mergeCell ref="G8:G10"/>
    <mergeCell ref="H8:H10"/>
    <mergeCell ref="I8:I10"/>
    <mergeCell ref="J8:J10"/>
    <mergeCell ref="A1:AF1"/>
    <mergeCell ref="A2:AF2"/>
    <mergeCell ref="A4:AF4"/>
    <mergeCell ref="A8:A10"/>
    <mergeCell ref="B8:C8"/>
    <mergeCell ref="D8:D10"/>
    <mergeCell ref="E8:E10"/>
    <mergeCell ref="F8:F10"/>
    <mergeCell ref="G5:AF5"/>
    <mergeCell ref="G6:AF6"/>
    <mergeCell ref="A5:F5"/>
    <mergeCell ref="A6:F6"/>
  </mergeCells>
  <printOptions horizontalCentered="1"/>
  <pageMargins left="0.11811023622047245" right="0.31496062992125984" top="0" bottom="0" header="0.11811023622047245" footer="0.11811023622047245"/>
  <pageSetup scale="36" orientation="landscape" horizontalDpi="0" verticalDpi="0"/>
  <colBreaks count="1" manualBreakCount="1">
    <brk id="3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A552E8-8F55-49B8-9765-F06B8F793310}">
  <sheetPr>
    <pageSetUpPr fitToPage="1"/>
  </sheetPr>
  <dimension ref="A1:AT37"/>
  <sheetViews>
    <sheetView view="pageBreakPreview" topLeftCell="A16" zoomScale="70" zoomScaleNormal="70" zoomScaleSheetLayoutView="70" workbookViewId="0">
      <selection activeCell="J18" sqref="J18"/>
    </sheetView>
  </sheetViews>
  <sheetFormatPr baseColWidth="10" defaultColWidth="11" defaultRowHeight="14" x14ac:dyDescent="0.3"/>
  <cols>
    <col min="1" max="1" width="13.4140625" style="4" customWidth="1"/>
    <col min="2" max="2" width="8.58203125" style="4" customWidth="1"/>
    <col min="3" max="3" width="15.58203125" style="4" customWidth="1"/>
    <col min="4" max="6" width="4.58203125" style="4" customWidth="1"/>
    <col min="7" max="7" width="9.33203125" style="4" customWidth="1"/>
    <col min="8" max="8" width="10.58203125" style="4" customWidth="1"/>
    <col min="9" max="9" width="9.58203125" style="4" customWidth="1"/>
    <col min="10" max="13" width="4.08203125" style="4" customWidth="1"/>
    <col min="14" max="25" width="4.08203125" style="4" hidden="1" customWidth="1"/>
    <col min="26" max="26" width="8.58203125" style="4" customWidth="1"/>
    <col min="27" max="27" width="5.58203125" style="4" customWidth="1"/>
    <col min="28" max="30" width="4.08203125" style="4" customWidth="1"/>
    <col min="31" max="32" width="4.58203125" style="4" customWidth="1"/>
    <col min="33" max="33" width="12.5" style="22" customWidth="1"/>
    <col min="34" max="46" width="11" style="22"/>
    <col min="47" max="16384" width="11" style="4"/>
  </cols>
  <sheetData>
    <row r="1" spans="1:46" x14ac:dyDescent="0.3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7"/>
    </row>
    <row r="2" spans="1:46" s="2" customFormat="1" ht="16" x14ac:dyDescent="0.3">
      <c r="A2" s="104" t="e">
        <f>#REF!</f>
        <v>#REF!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6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</row>
    <row r="3" spans="1:46" s="2" customFormat="1" ht="16" x14ac:dyDescent="0.3">
      <c r="A3" s="8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6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</row>
    <row r="4" spans="1:46" s="2" customFormat="1" ht="16" x14ac:dyDescent="0.3">
      <c r="A4" s="107" t="e">
        <f>#REF!</f>
        <v>#REF!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9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</row>
    <row r="5" spans="1:46" s="3" customFormat="1" ht="7.25" customHeight="1" x14ac:dyDescent="0.3">
      <c r="A5" s="44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6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</row>
    <row r="6" spans="1:46" s="2" customFormat="1" ht="24.75" customHeight="1" x14ac:dyDescent="0.3">
      <c r="A6" s="107" t="e">
        <f>#REF!</f>
        <v>#REF!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1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</row>
    <row r="7" spans="1:46" s="2" customFormat="1" ht="24.75" customHeight="1" x14ac:dyDescent="0.3">
      <c r="A7" s="107"/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1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</row>
    <row r="8" spans="1:46" s="2" customFormat="1" ht="4.75" customHeight="1" x14ac:dyDescent="0.3">
      <c r="A8" s="44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6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</row>
    <row r="9" spans="1:46" s="2" customFormat="1" ht="16" x14ac:dyDescent="0.3">
      <c r="A9" s="44" t="s">
        <v>0</v>
      </c>
      <c r="B9" s="115" t="e">
        <f>#REF!</f>
        <v>#REF!</v>
      </c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6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</row>
    <row r="10" spans="1:46" s="2" customFormat="1" ht="51" x14ac:dyDescent="0.3">
      <c r="A10" s="9" t="s">
        <v>10</v>
      </c>
      <c r="B10" s="136" t="e">
        <f>#REF!</f>
        <v>#REF!</v>
      </c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7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</row>
    <row r="11" spans="1:46" ht="5.5" customHeight="1" x14ac:dyDescent="0.3">
      <c r="A11" s="49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1"/>
    </row>
    <row r="12" spans="1:46" ht="35.5" customHeight="1" x14ac:dyDescent="0.3">
      <c r="A12" s="102" t="s">
        <v>5</v>
      </c>
      <c r="B12" s="146" t="s">
        <v>1</v>
      </c>
      <c r="C12" s="147"/>
      <c r="D12" s="102" t="s">
        <v>36</v>
      </c>
      <c r="E12" s="102" t="s">
        <v>37</v>
      </c>
      <c r="F12" s="102" t="s">
        <v>38</v>
      </c>
      <c r="G12" s="102" t="s">
        <v>39</v>
      </c>
      <c r="H12" s="102" t="s">
        <v>22</v>
      </c>
      <c r="I12" s="102" t="s">
        <v>21</v>
      </c>
      <c r="J12" s="102" t="s">
        <v>40</v>
      </c>
      <c r="K12" s="141" t="s">
        <v>51</v>
      </c>
      <c r="L12" s="142"/>
      <c r="M12" s="143"/>
      <c r="N12" s="141" t="s">
        <v>57</v>
      </c>
      <c r="O12" s="142"/>
      <c r="P12" s="143"/>
      <c r="Q12" s="141" t="s">
        <v>52</v>
      </c>
      <c r="R12" s="142"/>
      <c r="S12" s="143"/>
      <c r="T12" s="141" t="s">
        <v>58</v>
      </c>
      <c r="U12" s="142"/>
      <c r="V12" s="143"/>
      <c r="W12" s="141" t="s">
        <v>53</v>
      </c>
      <c r="X12" s="142"/>
      <c r="Y12" s="143"/>
      <c r="Z12" s="102" t="s">
        <v>35</v>
      </c>
      <c r="AA12" s="102" t="s">
        <v>8</v>
      </c>
      <c r="AB12" s="135" t="s">
        <v>7</v>
      </c>
      <c r="AC12" s="135"/>
      <c r="AD12" s="135"/>
      <c r="AE12" s="102" t="s">
        <v>12</v>
      </c>
      <c r="AF12" s="102" t="s">
        <v>11</v>
      </c>
    </row>
    <row r="13" spans="1:46" ht="35.5" customHeight="1" x14ac:dyDescent="0.3">
      <c r="A13" s="102"/>
      <c r="B13" s="1" t="s">
        <v>6</v>
      </c>
      <c r="C13" s="1" t="s">
        <v>2</v>
      </c>
      <c r="D13" s="102"/>
      <c r="E13" s="102"/>
      <c r="F13" s="102"/>
      <c r="G13" s="102"/>
      <c r="H13" s="102"/>
      <c r="I13" s="102"/>
      <c r="J13" s="102"/>
      <c r="K13" s="144"/>
      <c r="L13" s="124"/>
      <c r="M13" s="145"/>
      <c r="N13" s="144"/>
      <c r="O13" s="124"/>
      <c r="P13" s="145"/>
      <c r="Q13" s="144"/>
      <c r="R13" s="124"/>
      <c r="S13" s="145"/>
      <c r="T13" s="144"/>
      <c r="U13" s="124"/>
      <c r="V13" s="145"/>
      <c r="W13" s="144"/>
      <c r="X13" s="124"/>
      <c r="Y13" s="145"/>
      <c r="Z13" s="102"/>
      <c r="AA13" s="102"/>
      <c r="AB13" s="135"/>
      <c r="AC13" s="135"/>
      <c r="AD13" s="135"/>
      <c r="AE13" s="102"/>
      <c r="AF13" s="102"/>
    </row>
    <row r="14" spans="1:46" ht="96" customHeight="1" x14ac:dyDescent="0.3">
      <c r="A14" s="102"/>
      <c r="B14" s="1"/>
      <c r="C14" s="1"/>
      <c r="D14" s="102"/>
      <c r="E14" s="102"/>
      <c r="F14" s="102"/>
      <c r="G14" s="102"/>
      <c r="H14" s="102"/>
      <c r="I14" s="102"/>
      <c r="J14" s="102"/>
      <c r="K14" s="48" t="s">
        <v>13</v>
      </c>
      <c r="L14" s="48" t="s">
        <v>3</v>
      </c>
      <c r="M14" s="48" t="s">
        <v>4</v>
      </c>
      <c r="N14" s="48" t="s">
        <v>13</v>
      </c>
      <c r="O14" s="48" t="s">
        <v>3</v>
      </c>
      <c r="P14" s="48" t="s">
        <v>4</v>
      </c>
      <c r="Q14" s="48" t="s">
        <v>13</v>
      </c>
      <c r="R14" s="48" t="s">
        <v>3</v>
      </c>
      <c r="S14" s="48" t="s">
        <v>4</v>
      </c>
      <c r="T14" s="48" t="s">
        <v>13</v>
      </c>
      <c r="U14" s="48" t="s">
        <v>3</v>
      </c>
      <c r="V14" s="48" t="s">
        <v>4</v>
      </c>
      <c r="W14" s="48" t="s">
        <v>13</v>
      </c>
      <c r="X14" s="48" t="s">
        <v>3</v>
      </c>
      <c r="Y14" s="48" t="s">
        <v>4</v>
      </c>
      <c r="Z14" s="102"/>
      <c r="AA14" s="102"/>
      <c r="AB14" s="48" t="s">
        <v>13</v>
      </c>
      <c r="AC14" s="48" t="s">
        <v>3</v>
      </c>
      <c r="AD14" s="48" t="s">
        <v>4</v>
      </c>
      <c r="AE14" s="102"/>
      <c r="AF14" s="102"/>
    </row>
    <row r="15" spans="1:46" ht="143.5" customHeight="1" x14ac:dyDescent="0.3">
      <c r="A15" s="18" t="s">
        <v>34</v>
      </c>
      <c r="B15" s="18" t="s">
        <v>54</v>
      </c>
      <c r="C15" s="18" t="s">
        <v>55</v>
      </c>
      <c r="D15" s="23">
        <f>AA15*30</f>
        <v>300</v>
      </c>
      <c r="E15" s="23">
        <f>IF(J15="SI",DATE(M15,L15,K15)-DATE(AD15,AC15,AB15),DATE(2022,2,16)-DATE(AD15,AC15,AB15))</f>
        <v>0</v>
      </c>
      <c r="F15" s="23">
        <f>IF(D15-E15&gt;360,360,D15-E15)</f>
        <v>300</v>
      </c>
      <c r="G15" s="24">
        <f>IF(J15="SI",Z15/D15,I15/D15)</f>
        <v>25701396.236666668</v>
      </c>
      <c r="H15" s="24">
        <f>G15*F15*AF15</f>
        <v>3855209435.5</v>
      </c>
      <c r="I15" s="19">
        <v>7710418871</v>
      </c>
      <c r="J15" s="19" t="s">
        <v>42</v>
      </c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9"/>
      <c r="AA15" s="20">
        <v>10</v>
      </c>
      <c r="AB15" s="18">
        <v>16</v>
      </c>
      <c r="AC15" s="18">
        <v>2</v>
      </c>
      <c r="AD15" s="18">
        <v>2022</v>
      </c>
      <c r="AE15" s="18" t="s">
        <v>23</v>
      </c>
      <c r="AF15" s="21">
        <v>0.5</v>
      </c>
    </row>
    <row r="16" spans="1:46" ht="95.5" customHeight="1" x14ac:dyDescent="0.3">
      <c r="A16" s="18" t="s">
        <v>31</v>
      </c>
      <c r="B16" s="18" t="s">
        <v>56</v>
      </c>
      <c r="C16" s="18" t="s">
        <v>24</v>
      </c>
      <c r="D16" s="23">
        <f t="shared" ref="D16:D19" si="0">AA16*30</f>
        <v>360</v>
      </c>
      <c r="E16" s="23">
        <f t="shared" ref="E16:E19" si="1">IF(J16="SI",DATE(M16,L16,K16)-DATE(AD16,AC16,AB16),DATE(2022,2,16)-DATE(AD16,AC16,AB16))</f>
        <v>0</v>
      </c>
      <c r="F16" s="23">
        <f t="shared" ref="F16:F19" si="2">IF(D16-E16&gt;360,360,D16-E16)</f>
        <v>360</v>
      </c>
      <c r="G16" s="24">
        <f t="shared" ref="G16:G19" si="3">IF(J16="SI",Z16/D16,I16/D16)</f>
        <v>27735965.186111111</v>
      </c>
      <c r="H16" s="24">
        <f t="shared" ref="H16:H19" si="4">G16*F16*AF16</f>
        <v>4992473733.5</v>
      </c>
      <c r="I16" s="19">
        <v>9984947467</v>
      </c>
      <c r="J16" s="19" t="s">
        <v>42</v>
      </c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9"/>
      <c r="AA16" s="20">
        <v>12</v>
      </c>
      <c r="AB16" s="18">
        <v>16</v>
      </c>
      <c r="AC16" s="18">
        <v>2</v>
      </c>
      <c r="AD16" s="18">
        <v>2022</v>
      </c>
      <c r="AE16" s="18" t="s">
        <v>23</v>
      </c>
      <c r="AF16" s="21">
        <v>0.5</v>
      </c>
    </row>
    <row r="17" spans="1:46" ht="199.25" customHeight="1" x14ac:dyDescent="0.3">
      <c r="A17" s="18" t="s">
        <v>32</v>
      </c>
      <c r="B17" s="18">
        <v>2210543</v>
      </c>
      <c r="C17" s="18" t="s">
        <v>25</v>
      </c>
      <c r="D17" s="23">
        <f t="shared" si="0"/>
        <v>270</v>
      </c>
      <c r="E17" s="23">
        <f t="shared" si="1"/>
        <v>191</v>
      </c>
      <c r="F17" s="23">
        <f t="shared" si="2"/>
        <v>79</v>
      </c>
      <c r="G17" s="24">
        <f t="shared" si="3"/>
        <v>14237860.833333334</v>
      </c>
      <c r="H17" s="24">
        <f t="shared" si="4"/>
        <v>674874603.50000012</v>
      </c>
      <c r="I17" s="19">
        <f>2694222425+1150000000</f>
        <v>3844222425</v>
      </c>
      <c r="J17" s="19" t="s">
        <v>42</v>
      </c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9"/>
      <c r="AA17" s="20">
        <v>9</v>
      </c>
      <c r="AB17" s="18">
        <v>9</v>
      </c>
      <c r="AC17" s="18">
        <v>8</v>
      </c>
      <c r="AD17" s="18">
        <v>2021</v>
      </c>
      <c r="AE17" s="18" t="s">
        <v>23</v>
      </c>
      <c r="AF17" s="21">
        <v>0.6</v>
      </c>
    </row>
    <row r="18" spans="1:46" ht="141" customHeight="1" x14ac:dyDescent="0.3">
      <c r="A18" s="18" t="s">
        <v>34</v>
      </c>
      <c r="B18" s="18" t="s">
        <v>29</v>
      </c>
      <c r="C18" s="18" t="s">
        <v>26</v>
      </c>
      <c r="D18" s="23">
        <f t="shared" si="0"/>
        <v>864</v>
      </c>
      <c r="E18" s="23">
        <f t="shared" si="1"/>
        <v>449</v>
      </c>
      <c r="F18" s="23">
        <f t="shared" si="2"/>
        <v>360</v>
      </c>
      <c r="G18" s="24">
        <f t="shared" si="3"/>
        <v>7052314.6782407407</v>
      </c>
      <c r="H18" s="24">
        <f t="shared" si="4"/>
        <v>1015533313.6666666</v>
      </c>
      <c r="I18" s="19">
        <v>35685106211</v>
      </c>
      <c r="J18" s="19" t="s">
        <v>41</v>
      </c>
      <c r="K18" s="18">
        <v>20</v>
      </c>
      <c r="L18" s="18">
        <v>3</v>
      </c>
      <c r="M18" s="18">
        <v>2020</v>
      </c>
      <c r="N18" s="18">
        <v>19</v>
      </c>
      <c r="O18" s="18">
        <v>5</v>
      </c>
      <c r="P18" s="18">
        <v>2021</v>
      </c>
      <c r="Q18" s="18">
        <v>20</v>
      </c>
      <c r="R18" s="18">
        <v>1</v>
      </c>
      <c r="S18" s="18">
        <v>2021</v>
      </c>
      <c r="T18" s="18">
        <v>17</v>
      </c>
      <c r="U18" s="18">
        <v>11</v>
      </c>
      <c r="V18" s="18">
        <v>2021</v>
      </c>
      <c r="W18" s="18">
        <v>13</v>
      </c>
      <c r="X18" s="18">
        <v>12</v>
      </c>
      <c r="Y18" s="18">
        <v>2021</v>
      </c>
      <c r="Z18" s="19">
        <v>6093199882</v>
      </c>
      <c r="AA18" s="20">
        <v>28.8</v>
      </c>
      <c r="AB18" s="18">
        <v>27</v>
      </c>
      <c r="AC18" s="18">
        <v>12</v>
      </c>
      <c r="AD18" s="18">
        <v>2018</v>
      </c>
      <c r="AE18" s="18" t="s">
        <v>23</v>
      </c>
      <c r="AF18" s="21">
        <v>0.4</v>
      </c>
    </row>
    <row r="19" spans="1:46" ht="164.5" customHeight="1" x14ac:dyDescent="0.3">
      <c r="A19" s="18" t="s">
        <v>33</v>
      </c>
      <c r="B19" s="18" t="s">
        <v>30</v>
      </c>
      <c r="C19" s="18" t="s">
        <v>27</v>
      </c>
      <c r="D19" s="23">
        <f t="shared" si="0"/>
        <v>180</v>
      </c>
      <c r="E19" s="23">
        <f t="shared" si="1"/>
        <v>137</v>
      </c>
      <c r="F19" s="23">
        <f t="shared" si="2"/>
        <v>43</v>
      </c>
      <c r="G19" s="24">
        <f t="shared" si="3"/>
        <v>18195146.96111111</v>
      </c>
      <c r="H19" s="24">
        <f t="shared" si="4"/>
        <v>782391319.32777774</v>
      </c>
      <c r="I19" s="19">
        <v>3275126453</v>
      </c>
      <c r="J19" s="19" t="s">
        <v>41</v>
      </c>
      <c r="K19" s="18">
        <v>23</v>
      </c>
      <c r="L19" s="18">
        <v>7</v>
      </c>
      <c r="M19" s="18">
        <v>2021</v>
      </c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9">
        <v>3275126453</v>
      </c>
      <c r="AA19" s="20">
        <v>6</v>
      </c>
      <c r="AB19" s="18">
        <v>8</v>
      </c>
      <c r="AC19" s="18">
        <v>3</v>
      </c>
      <c r="AD19" s="18">
        <v>2021</v>
      </c>
      <c r="AE19" s="18" t="s">
        <v>28</v>
      </c>
      <c r="AF19" s="21">
        <v>1</v>
      </c>
    </row>
    <row r="20" spans="1:46" ht="19.25" customHeight="1" x14ac:dyDescent="0.3">
      <c r="A20" s="131" t="s">
        <v>9</v>
      </c>
      <c r="B20" s="132"/>
      <c r="C20" s="132"/>
      <c r="D20" s="132"/>
      <c r="E20" s="132"/>
      <c r="F20" s="132"/>
      <c r="G20" s="133"/>
      <c r="H20" s="15">
        <f>SUM(H15:H19)</f>
        <v>11320482405.494444</v>
      </c>
      <c r="I20" s="13"/>
      <c r="J20" s="13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13"/>
      <c r="AA20" s="35"/>
      <c r="AB20" s="34"/>
      <c r="AC20" s="34"/>
      <c r="AD20" s="34"/>
      <c r="AE20" s="34"/>
      <c r="AF20" s="14"/>
    </row>
    <row r="21" spans="1:46" s="26" customFormat="1" ht="5.5" customHeight="1" x14ac:dyDescent="0.3">
      <c r="A21" s="25"/>
      <c r="B21" s="36"/>
      <c r="C21" s="36"/>
      <c r="D21" s="36"/>
      <c r="E21" s="36"/>
      <c r="F21" s="36"/>
      <c r="G21" s="36"/>
      <c r="H21" s="36"/>
      <c r="I21" s="36"/>
      <c r="J21" s="36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6"/>
      <c r="AA21" s="37"/>
      <c r="AB21" s="37"/>
      <c r="AC21" s="37"/>
      <c r="AD21" s="37"/>
      <c r="AE21" s="37"/>
      <c r="AF21" s="27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</row>
    <row r="22" spans="1:46" s="26" customFormat="1" ht="13.75" customHeight="1" x14ac:dyDescent="0.3">
      <c r="A22" s="148" t="e">
        <f>#REF!</f>
        <v>#REF!</v>
      </c>
      <c r="B22" s="149"/>
      <c r="C22" s="149"/>
      <c r="D22" s="149"/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49"/>
      <c r="Q22" s="149"/>
      <c r="R22" s="149"/>
      <c r="S22" s="149"/>
      <c r="T22" s="149"/>
      <c r="U22" s="149"/>
      <c r="V22" s="149"/>
      <c r="W22" s="149"/>
      <c r="X22" s="149"/>
      <c r="Y22" s="149"/>
      <c r="Z22" s="149"/>
      <c r="AA22" s="149"/>
      <c r="AB22" s="149"/>
      <c r="AC22" s="149"/>
      <c r="AD22" s="149"/>
      <c r="AE22" s="149"/>
      <c r="AF22" s="150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</row>
    <row r="23" spans="1:46" ht="5.5" customHeight="1" x14ac:dyDescent="0.3">
      <c r="A23" s="151"/>
      <c r="B23" s="152"/>
      <c r="C23" s="152"/>
      <c r="D23" s="152"/>
      <c r="E23" s="152"/>
      <c r="F23" s="152"/>
      <c r="G23" s="152"/>
      <c r="H23" s="152"/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S23" s="152"/>
      <c r="T23" s="152"/>
      <c r="U23" s="152"/>
      <c r="V23" s="152"/>
      <c r="W23" s="152"/>
      <c r="X23" s="152"/>
      <c r="Y23" s="152"/>
      <c r="Z23" s="152"/>
      <c r="AA23" s="152"/>
      <c r="AB23" s="152"/>
      <c r="AC23" s="152"/>
      <c r="AD23" s="152"/>
      <c r="AE23" s="152"/>
      <c r="AF23" s="153"/>
    </row>
    <row r="24" spans="1:46" x14ac:dyDescent="0.3">
      <c r="A24" s="138" t="s">
        <v>14</v>
      </c>
      <c r="B24" s="139"/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39"/>
      <c r="X24" s="139"/>
      <c r="Y24" s="139"/>
      <c r="Z24" s="139"/>
      <c r="AA24" s="139"/>
      <c r="AB24" s="139"/>
      <c r="AC24" s="139"/>
      <c r="AD24" s="139"/>
      <c r="AE24" s="139"/>
      <c r="AF24" s="140"/>
    </row>
    <row r="25" spans="1:46" x14ac:dyDescent="0.3">
      <c r="A25" s="138" t="s">
        <v>15</v>
      </c>
      <c r="B25" s="139"/>
      <c r="C25" s="139"/>
      <c r="D25" s="139"/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  <c r="AF25" s="140"/>
    </row>
    <row r="26" spans="1:46" x14ac:dyDescent="0.3">
      <c r="A26" s="138" t="s">
        <v>16</v>
      </c>
      <c r="B26" s="139"/>
      <c r="C26" s="139"/>
      <c r="D26" s="139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139"/>
      <c r="U26" s="139"/>
      <c r="V26" s="139"/>
      <c r="W26" s="139"/>
      <c r="X26" s="139"/>
      <c r="Y26" s="139"/>
      <c r="Z26" s="139"/>
      <c r="AA26" s="139"/>
      <c r="AB26" s="139"/>
      <c r="AC26" s="139"/>
      <c r="AD26" s="139"/>
      <c r="AE26" s="139"/>
      <c r="AF26" s="140"/>
    </row>
    <row r="27" spans="1:46" x14ac:dyDescent="0.3">
      <c r="A27" s="138" t="s">
        <v>17</v>
      </c>
      <c r="B27" s="139"/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  <c r="AF27" s="140"/>
    </row>
    <row r="28" spans="1:46" x14ac:dyDescent="0.3">
      <c r="A28" s="138" t="s">
        <v>18</v>
      </c>
      <c r="B28" s="139"/>
      <c r="C28" s="139"/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39"/>
      <c r="W28" s="139"/>
      <c r="X28" s="139"/>
      <c r="Y28" s="139"/>
      <c r="Z28" s="139"/>
      <c r="AA28" s="139"/>
      <c r="AB28" s="139"/>
      <c r="AC28" s="139"/>
      <c r="AD28" s="139"/>
      <c r="AE28" s="139"/>
      <c r="AF28" s="140"/>
    </row>
    <row r="29" spans="1:46" x14ac:dyDescent="0.3">
      <c r="A29" s="138" t="s">
        <v>19</v>
      </c>
      <c r="B29" s="139"/>
      <c r="C29" s="139"/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39"/>
      <c r="AD29" s="139"/>
      <c r="AE29" s="139"/>
      <c r="AF29" s="140"/>
    </row>
    <row r="30" spans="1:46" x14ac:dyDescent="0.3">
      <c r="A30" s="138" t="s">
        <v>20</v>
      </c>
      <c r="B30" s="139"/>
      <c r="C30" s="139"/>
      <c r="D30" s="139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139"/>
      <c r="U30" s="139"/>
      <c r="V30" s="139"/>
      <c r="W30" s="139"/>
      <c r="X30" s="139"/>
      <c r="Y30" s="139"/>
      <c r="Z30" s="139"/>
      <c r="AA30" s="139"/>
      <c r="AB30" s="139"/>
      <c r="AC30" s="139"/>
      <c r="AD30" s="139"/>
      <c r="AE30" s="139"/>
      <c r="AF30" s="140"/>
    </row>
    <row r="31" spans="1:46" ht="7.25" customHeight="1" x14ac:dyDescent="0.3">
      <c r="A31" s="117"/>
      <c r="B31" s="118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9"/>
    </row>
    <row r="32" spans="1:46" ht="84" customHeight="1" x14ac:dyDescent="0.3">
      <c r="A32" s="10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11"/>
    </row>
    <row r="33" spans="1:32" x14ac:dyDescent="0.3">
      <c r="A33" s="154" t="s">
        <v>49</v>
      </c>
      <c r="B33" s="128"/>
      <c r="C33" s="128"/>
      <c r="D33" s="29"/>
      <c r="E33" s="39"/>
      <c r="F33" s="128" t="s">
        <v>50</v>
      </c>
      <c r="G33" s="128"/>
      <c r="H33" s="128"/>
      <c r="I33" s="128"/>
      <c r="J33" s="12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11"/>
    </row>
    <row r="34" spans="1:32" x14ac:dyDescent="0.3">
      <c r="A34" s="28" t="s">
        <v>43</v>
      </c>
      <c r="B34" s="33" t="e">
        <f>#REF!</f>
        <v>#REF!</v>
      </c>
      <c r="C34" s="29"/>
      <c r="D34" s="29"/>
      <c r="E34" s="39"/>
      <c r="F34" s="40" t="s">
        <v>43</v>
      </c>
      <c r="G34" s="38"/>
      <c r="H34" s="41" t="e">
        <f>#REF!</f>
        <v>#REF!</v>
      </c>
      <c r="I34" s="47"/>
      <c r="J34" s="47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11"/>
    </row>
    <row r="35" spans="1:32" x14ac:dyDescent="0.3">
      <c r="A35" s="28" t="s">
        <v>44</v>
      </c>
      <c r="B35" s="33" t="e">
        <f>#REF!</f>
        <v>#REF!</v>
      </c>
      <c r="C35" s="29"/>
      <c r="D35" s="29"/>
      <c r="E35" s="39"/>
      <c r="F35" s="40" t="s">
        <v>44</v>
      </c>
      <c r="G35" s="38"/>
      <c r="H35" s="43" t="e">
        <f>#REF!</f>
        <v>#REF!</v>
      </c>
      <c r="I35" s="43"/>
      <c r="J35" s="47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11"/>
    </row>
    <row r="36" spans="1:32" x14ac:dyDescent="0.3">
      <c r="A36" s="42"/>
      <c r="B36" s="47"/>
      <c r="C36" s="47"/>
      <c r="D36" s="47"/>
      <c r="E36" s="29"/>
      <c r="F36" s="47" t="s">
        <v>45</v>
      </c>
      <c r="G36" s="38"/>
      <c r="H36" s="43" t="e">
        <f>#REF!</f>
        <v>#REF!</v>
      </c>
      <c r="I36" s="43"/>
      <c r="J36" s="47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11"/>
    </row>
    <row r="37" spans="1:32" s="22" customFormat="1" x14ac:dyDescent="0.3">
      <c r="A37" s="16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2"/>
    </row>
  </sheetData>
  <mergeCells count="37">
    <mergeCell ref="A31:AF31"/>
    <mergeCell ref="A33:C33"/>
    <mergeCell ref="F33:J33"/>
    <mergeCell ref="A25:AF25"/>
    <mergeCell ref="A26:AF26"/>
    <mergeCell ref="A27:AF27"/>
    <mergeCell ref="A28:AF28"/>
    <mergeCell ref="A29:AF29"/>
    <mergeCell ref="A30:AF30"/>
    <mergeCell ref="AE12:AE14"/>
    <mergeCell ref="AF12:AF14"/>
    <mergeCell ref="A20:G20"/>
    <mergeCell ref="A22:AF22"/>
    <mergeCell ref="A23:AF23"/>
    <mergeCell ref="E12:E14"/>
    <mergeCell ref="F12:F14"/>
    <mergeCell ref="A24:AF24"/>
    <mergeCell ref="Q12:S13"/>
    <mergeCell ref="T12:V13"/>
    <mergeCell ref="W12:Y13"/>
    <mergeCell ref="Z12:Z14"/>
    <mergeCell ref="AA12:AA14"/>
    <mergeCell ref="AB12:AD13"/>
    <mergeCell ref="G12:G14"/>
    <mergeCell ref="H12:H14"/>
    <mergeCell ref="I12:I14"/>
    <mergeCell ref="J12:J14"/>
    <mergeCell ref="K12:M13"/>
    <mergeCell ref="N12:P13"/>
    <mergeCell ref="A12:A14"/>
    <mergeCell ref="B12:C12"/>
    <mergeCell ref="D12:D14"/>
    <mergeCell ref="A2:AF2"/>
    <mergeCell ref="A4:AF4"/>
    <mergeCell ref="A6:AF7"/>
    <mergeCell ref="B9:AF9"/>
    <mergeCell ref="B10:AF10"/>
  </mergeCells>
  <printOptions horizontalCentered="1"/>
  <pageMargins left="0.59055118110236227" right="0.59055118110236227" top="0.59055118110236227" bottom="0.59055118110236227" header="0" footer="0"/>
  <pageSetup paperSize="120" scale="44" fitToHeight="10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9</vt:i4>
      </vt:variant>
    </vt:vector>
  </HeadingPairs>
  <TitlesOfParts>
    <vt:vector size="11" baseType="lpstr">
      <vt:lpstr>FINAL</vt:lpstr>
      <vt:lpstr>5.CONTR. VIG. OBRA HAPIL (2)</vt:lpstr>
      <vt:lpstr>'5.CONTR. VIG. OBRA HAPIL (2)'!Área_de_impresión</vt:lpstr>
      <vt:lpstr>FINAL!Área_de_impresión</vt:lpstr>
      <vt:lpstr>'5.CONTR. VIG. OBRA HAPIL (2)'!gaedtfgbd</vt:lpstr>
      <vt:lpstr>'5.CONTR. VIG. OBRA HAPIL (2)'!Prin2</vt:lpstr>
      <vt:lpstr>'5.CONTR. VIG. OBRA HAPIL (2)'!Prin22</vt:lpstr>
      <vt:lpstr>'5.CONTR. VIG. OBRA HAPIL (2)'!Print_Area</vt:lpstr>
      <vt:lpstr>'5.CONTR. VIG. OBRA HAPIL (2)'!Printer2</vt:lpstr>
      <vt:lpstr>'5.CONTR. VIG. OBRA HAPIL (2)'!Títulos_a_imprimir</vt:lpstr>
      <vt:lpstr>FINAL!Títulos_a_imprimir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avenida ciudad decali</dc:title>
  <dc:creator>*</dc:creator>
  <cp:lastModifiedBy>Hapil Ingenieria</cp:lastModifiedBy>
  <cp:lastPrinted>2022-04-19T20:25:43Z</cp:lastPrinted>
  <dcterms:created xsi:type="dcterms:W3CDTF">1997-08-29T13:44:30Z</dcterms:created>
  <dcterms:modified xsi:type="dcterms:W3CDTF">2022-04-19T20:26:31Z</dcterms:modified>
</cp:coreProperties>
</file>